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결산서\2021년\"/>
    </mc:Choice>
  </mc:AlternateContent>
  <bookViews>
    <workbookView xWindow="1020" yWindow="270" windowWidth="22950" windowHeight="10725"/>
  </bookViews>
  <sheets>
    <sheet name="세입세출총괄표" sheetId="16" r:id="rId1"/>
    <sheet name="작성요령" sheetId="6" r:id="rId2"/>
    <sheet name="1. 재활전문가 양성" sheetId="7" r:id="rId3"/>
    <sheet name="2. 역량강화" sheetId="15" r:id="rId4"/>
    <sheet name="3. 정보제공 및 접근성" sheetId="14" r:id="rId5"/>
    <sheet name="4. 시각장애인인식개선" sheetId="13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6" l="1"/>
  <c r="H15" i="16"/>
  <c r="H14" i="16"/>
  <c r="D14" i="16"/>
  <c r="H13" i="16"/>
  <c r="D13" i="16"/>
  <c r="H12" i="16"/>
  <c r="D12" i="16"/>
  <c r="H11" i="16"/>
  <c r="D11" i="16"/>
  <c r="H10" i="16"/>
  <c r="D10" i="16"/>
  <c r="H9" i="16"/>
  <c r="D9" i="16"/>
  <c r="H8" i="16"/>
  <c r="D8" i="16"/>
  <c r="H7" i="16"/>
  <c r="D7" i="16"/>
  <c r="G6" i="16"/>
  <c r="G5" i="16" s="1"/>
  <c r="F6" i="16"/>
  <c r="F5" i="16" s="1"/>
  <c r="C6" i="16"/>
  <c r="D6" i="16" s="1"/>
  <c r="B6" i="16"/>
  <c r="B5" i="16"/>
  <c r="H5" i="16" l="1"/>
  <c r="C5" i="16"/>
  <c r="D5" i="16" s="1"/>
  <c r="H6" i="16"/>
  <c r="M18" i="13" l="1"/>
  <c r="N31" i="14"/>
  <c r="N53" i="7"/>
  <c r="M8" i="13"/>
  <c r="N22" i="15" l="1"/>
  <c r="N18" i="15"/>
  <c r="N15" i="15"/>
  <c r="N14" i="15"/>
  <c r="N13" i="15"/>
  <c r="N12" i="15"/>
  <c r="N16" i="15" s="1"/>
  <c r="D12" i="15" s="1"/>
  <c r="N11" i="15"/>
  <c r="D8" i="15" s="1"/>
  <c r="N10" i="15"/>
  <c r="N9" i="15"/>
  <c r="N8" i="15"/>
  <c r="N6" i="15"/>
  <c r="N5" i="15"/>
  <c r="N7" i="15" s="1"/>
  <c r="N23" i="14"/>
  <c r="N22" i="14"/>
  <c r="N21" i="14"/>
  <c r="N20" i="14"/>
  <c r="N24" i="14" s="1"/>
  <c r="N18" i="14"/>
  <c r="N17" i="14"/>
  <c r="N16" i="14"/>
  <c r="N15" i="14"/>
  <c r="N14" i="14"/>
  <c r="N13" i="14"/>
  <c r="N12" i="14"/>
  <c r="N11" i="14"/>
  <c r="N10" i="14"/>
  <c r="N9" i="14"/>
  <c r="N8" i="14"/>
  <c r="N6" i="14"/>
  <c r="N5" i="14"/>
  <c r="M6" i="13"/>
  <c r="M5" i="13"/>
  <c r="M12" i="13"/>
  <c r="M11" i="13"/>
  <c r="M10" i="13"/>
  <c r="M9" i="13"/>
  <c r="M13" i="13" l="1"/>
  <c r="D20" i="14"/>
  <c r="N19" i="14"/>
  <c r="N7" i="14"/>
  <c r="N25" i="14" s="1"/>
  <c r="N17" i="15"/>
  <c r="N23" i="15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32" i="14" l="1"/>
  <c r="N9" i="7"/>
  <c r="N10" i="7"/>
  <c r="N11" i="7"/>
  <c r="N12" i="7"/>
  <c r="N13" i="7"/>
  <c r="N14" i="7"/>
  <c r="N15" i="7"/>
  <c r="N16" i="7"/>
  <c r="N17" i="7"/>
  <c r="N18" i="7"/>
  <c r="N19" i="7"/>
  <c r="N20" i="7"/>
  <c r="N46" i="7" l="1"/>
  <c r="N45" i="7"/>
  <c r="N44" i="7"/>
  <c r="N43" i="7"/>
  <c r="N27" i="7"/>
  <c r="N47" i="7" l="1"/>
  <c r="N25" i="7"/>
  <c r="N24" i="7"/>
  <c r="N23" i="7"/>
  <c r="N22" i="7"/>
  <c r="N21" i="7"/>
  <c r="N8" i="7"/>
  <c r="N26" i="7" s="1"/>
  <c r="N6" i="7"/>
  <c r="N5" i="7"/>
  <c r="M7" i="13" l="1"/>
  <c r="C5" i="13" s="1"/>
  <c r="N7" i="7"/>
  <c r="N48" i="7" s="1"/>
  <c r="N54" i="7" s="1"/>
  <c r="M14" i="13" l="1"/>
  <c r="M19" i="13" s="1"/>
</calcChain>
</file>

<file path=xl/comments1.xml><?xml version="1.0" encoding="utf-8"?>
<comments xmlns="http://schemas.openxmlformats.org/spreadsheetml/2006/main">
  <authors>
    <author>박지연 멋져</author>
  </authors>
  <commentList>
    <comment ref="N4" authorId="0" shapeId="0">
      <text>
        <r>
          <rPr>
            <b/>
            <sz val="9"/>
            <color indexed="81"/>
            <rFont val="돋움"/>
            <family val="3"/>
            <charset val="129"/>
          </rPr>
          <t>자동계산</t>
        </r>
      </text>
    </comment>
  </commentList>
</comments>
</file>

<file path=xl/comments2.xml><?xml version="1.0" encoding="utf-8"?>
<comments xmlns="http://schemas.openxmlformats.org/spreadsheetml/2006/main">
  <authors>
    <author>박지연 멋져</author>
  </authors>
  <commentList>
    <comment ref="N4" authorId="0" shapeId="0">
      <text>
        <r>
          <rPr>
            <b/>
            <sz val="9"/>
            <color indexed="81"/>
            <rFont val="돋움"/>
            <family val="3"/>
            <charset val="129"/>
          </rPr>
          <t>자동계산</t>
        </r>
      </text>
    </comment>
  </commentList>
</comments>
</file>

<file path=xl/comments3.xml><?xml version="1.0" encoding="utf-8"?>
<comments xmlns="http://schemas.openxmlformats.org/spreadsheetml/2006/main">
  <authors>
    <author>박지연 멋져</author>
  </authors>
  <commentList>
    <comment ref="M4" authorId="0" shapeId="0">
      <text>
        <r>
          <rPr>
            <b/>
            <sz val="9"/>
            <color indexed="81"/>
            <rFont val="돋움"/>
            <family val="3"/>
            <charset val="129"/>
          </rPr>
          <t>자동계산</t>
        </r>
      </text>
    </comment>
  </commentList>
</comments>
</file>

<file path=xl/sharedStrings.xml><?xml version="1.0" encoding="utf-8"?>
<sst xmlns="http://schemas.openxmlformats.org/spreadsheetml/2006/main" count="528" uniqueCount="167">
  <si>
    <t>원X</t>
  </si>
  <si>
    <t>명X</t>
  </si>
  <si>
    <t>회=</t>
  </si>
  <si>
    <t>회X</t>
  </si>
  <si>
    <t>작성자명</t>
    <phoneticPr fontId="3" type="noConversion"/>
  </si>
  <si>
    <t>직위</t>
    <phoneticPr fontId="3" type="noConversion"/>
  </si>
  <si>
    <t>연락처</t>
    <phoneticPr fontId="3" type="noConversion"/>
  </si>
  <si>
    <t>단체명</t>
    <phoneticPr fontId="3" type="noConversion"/>
  </si>
  <si>
    <t>사업명</t>
    <phoneticPr fontId="3" type="noConversion"/>
  </si>
  <si>
    <t>구분</t>
    <phoneticPr fontId="3" type="noConversion"/>
  </si>
  <si>
    <t>합계</t>
    <phoneticPr fontId="3" type="noConversion"/>
  </si>
  <si>
    <t>국고</t>
    <phoneticPr fontId="3" type="noConversion"/>
  </si>
  <si>
    <t>인건비</t>
    <phoneticPr fontId="3" type="noConversion"/>
  </si>
  <si>
    <t>원X</t>
    <phoneticPr fontId="3" type="noConversion"/>
  </si>
  <si>
    <t>명X</t>
    <phoneticPr fontId="3" type="noConversion"/>
  </si>
  <si>
    <t>월X</t>
    <phoneticPr fontId="3" type="noConversion"/>
  </si>
  <si>
    <t>회=</t>
    <phoneticPr fontId="3" type="noConversion"/>
  </si>
  <si>
    <t>사업비</t>
    <phoneticPr fontId="3" type="noConversion"/>
  </si>
  <si>
    <t>회X</t>
    <phoneticPr fontId="3" type="noConversion"/>
  </si>
  <si>
    <t xml:space="preserve">         사업비 총계</t>
    <phoneticPr fontId="3" type="noConversion"/>
  </si>
  <si>
    <t>수입예산액</t>
    <phoneticPr fontId="3" type="noConversion"/>
  </si>
  <si>
    <t>지출액</t>
    <phoneticPr fontId="3" type="noConversion"/>
  </si>
  <si>
    <t>국고 인건비 소계</t>
    <phoneticPr fontId="3" type="noConversion"/>
  </si>
  <si>
    <t>국고 사업비 소계</t>
    <phoneticPr fontId="3" type="noConversion"/>
  </si>
  <si>
    <t>자체 인건비 소계</t>
    <phoneticPr fontId="3" type="noConversion"/>
  </si>
  <si>
    <t>산출내역</t>
    <phoneticPr fontId="3" type="noConversion"/>
  </si>
  <si>
    <t>항목</t>
    <phoneticPr fontId="3" type="noConversion"/>
  </si>
  <si>
    <t>국고 총계</t>
    <phoneticPr fontId="3" type="noConversion"/>
  </si>
  <si>
    <t>자체 사업비 소계</t>
    <phoneticPr fontId="3" type="noConversion"/>
  </si>
  <si>
    <t>자체 총계</t>
    <phoneticPr fontId="3" type="noConversion"/>
  </si>
  <si>
    <t>(예산합계)</t>
    <phoneticPr fontId="3" type="noConversion"/>
  </si>
  <si>
    <t>자체</t>
    <phoneticPr fontId="3" type="noConversion"/>
  </si>
  <si>
    <t>인건비</t>
    <phoneticPr fontId="3" type="noConversion"/>
  </si>
  <si>
    <r>
      <t xml:space="preserve">
1. 검토시 바로 연락하여 편집이 가능할 수 있도록 작성자명과 연락처 기재를 부탁드립니다.
2. 최대한 상세히 산출내역을 기재해주세요.
</t>
    </r>
    <r>
      <rPr>
        <b/>
        <sz val="11"/>
        <color rgb="FFFF0000"/>
        <rFont val="맑은 고딕"/>
        <family val="3"/>
        <charset val="129"/>
      </rPr>
      <t>※ 국고 예산만 상세히 작성, 자체 예산은 총액만 작성 요망(자체 예산란에 셀 추가해서 세부내역 작성 금지)</t>
    </r>
    <r>
      <rPr>
        <b/>
        <sz val="12"/>
        <color theme="1"/>
        <rFont val="맑은 고딕"/>
        <family val="3"/>
        <charset val="129"/>
        <scheme val="minor"/>
      </rPr>
      <t xml:space="preserve">
3. 산출내역이 짧은 경우 공란에는 1을 입력해주셔야 합계가 제대로 표시됩니다. 
4. 함수 계산식 포함으로 셀 삭제는 불가하지만 셀의 추가와 단위명 변경은 가능합니다.</t>
    </r>
    <phoneticPr fontId="3" type="noConversion"/>
  </si>
  <si>
    <t>2021년 국고 사업 정산서 작성 요령</t>
    <phoneticPr fontId="3" type="noConversion"/>
  </si>
  <si>
    <t>사단법인 한국시각장애인연합회</t>
    <phoneticPr fontId="3" type="noConversion"/>
  </si>
  <si>
    <t>시각장애인 재활전문가 양성사업</t>
    <phoneticPr fontId="3" type="noConversion"/>
  </si>
  <si>
    <t>점역교정사
양성사업</t>
  </si>
  <si>
    <t>점역교정사
양성사업</t>
    <phoneticPr fontId="3" type="noConversion"/>
  </si>
  <si>
    <t>운영비</t>
    <phoneticPr fontId="3" type="noConversion"/>
  </si>
  <si>
    <t>보행지도사
양성사업</t>
    <phoneticPr fontId="3" type="noConversion"/>
  </si>
  <si>
    <t>보행지도사
양성사업</t>
    <phoneticPr fontId="3" type="noConversion"/>
  </si>
  <si>
    <t>보행</t>
    <phoneticPr fontId="3" type="noConversion"/>
  </si>
  <si>
    <t>점역</t>
    <phoneticPr fontId="3" type="noConversion"/>
  </si>
  <si>
    <t>필기시험 출제료</t>
  </si>
  <si>
    <t>필기시험 배너 제작비</t>
  </si>
  <si>
    <t>필기시험 고사장 대여비</t>
  </si>
  <si>
    <t>필기시험 관리요원비</t>
  </si>
  <si>
    <t>필기시험 고사장 소독비</t>
  </si>
  <si>
    <t>필기시험 안전관리요원비</t>
  </si>
  <si>
    <t>필기시험 수어통역사비</t>
  </si>
  <si>
    <t>필기시험 숙박비</t>
  </si>
  <si>
    <t>필기시험 시험지 제작비</t>
  </si>
  <si>
    <t>실기시험 출제료</t>
  </si>
  <si>
    <t>실기시험 채점료</t>
  </si>
  <si>
    <t>실기시험 현수막 제작비</t>
  </si>
  <si>
    <t>실기시험 출제요원 숙박비</t>
  </si>
  <si>
    <t>실기시험 고사장 대여비</t>
  </si>
  <si>
    <t>운영위원회의비</t>
  </si>
  <si>
    <t>운영위원회의 진행비</t>
  </si>
  <si>
    <t>교재 제작비</t>
  </si>
  <si>
    <t>과목X</t>
  </si>
  <si>
    <t>점X</t>
  </si>
  <si>
    <t>일X</t>
  </si>
  <si>
    <t>실X</t>
  </si>
  <si>
    <t>세트X</t>
  </si>
  <si>
    <t>시험 배너 제작비</t>
  </si>
  <si>
    <t>시험 고사장 소독비</t>
  </si>
  <si>
    <t>시험 질서유지(요원)비</t>
  </si>
  <si>
    <t>특별고사장 운영(감독요원)비</t>
  </si>
  <si>
    <t>시험출제위원 숙박비</t>
  </si>
  <si>
    <t>채점장소대여비</t>
  </si>
  <si>
    <t>운영위원회운영비</t>
  </si>
  <si>
    <t>양성교육 강사료</t>
  </si>
  <si>
    <t>시간X</t>
  </si>
  <si>
    <t>보수교육 강사비</t>
  </si>
  <si>
    <t>시험 고사장 대여료</t>
  </si>
  <si>
    <t>시험 고사장 관리(요원)비</t>
  </si>
  <si>
    <t>시험문제 출제비</t>
  </si>
  <si>
    <t>점역문제 음원 제작비</t>
  </si>
  <si>
    <t>시나리오 제작비</t>
  </si>
  <si>
    <t>시험 운영비</t>
  </si>
  <si>
    <t>채점(위원)비</t>
  </si>
  <si>
    <t>자격증 용지구입비</t>
  </si>
  <si>
    <t>장X</t>
  </si>
  <si>
    <t>자격증 케이스구입비</t>
  </si>
  <si>
    <t>개X</t>
  </si>
  <si>
    <t>영상 제작 및 중계</t>
    <phoneticPr fontId="3" type="noConversion"/>
  </si>
  <si>
    <t>진행자 사례비</t>
    <phoneticPr fontId="3" type="noConversion"/>
  </si>
  <si>
    <t>팜플릿 및 초청장</t>
    <phoneticPr fontId="3" type="noConversion"/>
  </si>
  <si>
    <t>상패 및 부상 구입</t>
    <phoneticPr fontId="3" type="noConversion"/>
  </si>
  <si>
    <t>식전공연</t>
    <phoneticPr fontId="3" type="noConversion"/>
  </si>
  <si>
    <t>사원</t>
    <phoneticPr fontId="3" type="noConversion"/>
  </si>
  <si>
    <t>한국시각장애인연합회</t>
    <phoneticPr fontId="3" type="noConversion"/>
  </si>
  <si>
    <t>시각장애인 정보제공 및 접근성 사업</t>
    <phoneticPr fontId="3" type="noConversion"/>
  </si>
  <si>
    <t>정보제공</t>
    <phoneticPr fontId="3" type="noConversion"/>
  </si>
  <si>
    <t>접근성</t>
    <phoneticPr fontId="3" type="noConversion"/>
  </si>
  <si>
    <t>접근성 보장사업</t>
    <phoneticPr fontId="3" type="noConversion"/>
  </si>
  <si>
    <t>전문가 평가비</t>
    <phoneticPr fontId="3" type="noConversion"/>
  </si>
  <si>
    <t>개X</t>
    <phoneticPr fontId="3" type="noConversion"/>
  </si>
  <si>
    <t>자문회의수당</t>
    <phoneticPr fontId="3" type="noConversion"/>
  </si>
  <si>
    <t>표준연구비</t>
    <phoneticPr fontId="3" type="noConversion"/>
  </si>
  <si>
    <t>설문조사수당</t>
    <phoneticPr fontId="3" type="noConversion"/>
  </si>
  <si>
    <t>설문조사증정품</t>
    <phoneticPr fontId="3" type="noConversion"/>
  </si>
  <si>
    <t>사용자 평가비</t>
    <phoneticPr fontId="3" type="noConversion"/>
  </si>
  <si>
    <t>설문조사연구</t>
    <phoneticPr fontId="3" type="noConversion"/>
  </si>
  <si>
    <t xml:space="preserve">실태조사 보고서 제본 </t>
    <phoneticPr fontId="3" type="noConversion"/>
  </si>
  <si>
    <t xml:space="preserve">표준연구 보고서 제본 </t>
    <phoneticPr fontId="3" type="noConversion"/>
  </si>
  <si>
    <t>설문조사 보고서 제본</t>
    <phoneticPr fontId="3" type="noConversion"/>
  </si>
  <si>
    <t>표준연구 온라인 출판 유지보수비</t>
    <phoneticPr fontId="3" type="noConversion"/>
  </si>
  <si>
    <t>정보제공지
제작사업</t>
    <phoneticPr fontId="3" type="noConversion"/>
  </si>
  <si>
    <t>브레일타임즈 제작비</t>
    <phoneticPr fontId="3" type="noConversion"/>
  </si>
  <si>
    <t>손으로 보는 세상
제작비</t>
    <phoneticPr fontId="3" type="noConversion"/>
  </si>
  <si>
    <t>정보제공지
평가회의비</t>
    <phoneticPr fontId="3" type="noConversion"/>
  </si>
  <si>
    <t>원고료</t>
    <phoneticPr fontId="3" type="noConversion"/>
  </si>
  <si>
    <t>접근성 보장사업</t>
  </si>
  <si>
    <t>시각장애인 역량강화사업</t>
    <phoneticPr fontId="3" type="noConversion"/>
  </si>
  <si>
    <t>전국
시각장애인
지도자대회</t>
    <phoneticPr fontId="3" type="noConversion"/>
  </si>
  <si>
    <t>장소대관료</t>
  </si>
  <si>
    <t>식비</t>
  </si>
  <si>
    <t>식X</t>
  </si>
  <si>
    <t>무대세팅비</t>
    <phoneticPr fontId="3" type="noConversion"/>
  </si>
  <si>
    <t>점X</t>
    <phoneticPr fontId="3" type="noConversion"/>
  </si>
  <si>
    <t>시각장애인
복지시설
직원연수</t>
    <phoneticPr fontId="3" type="noConversion"/>
  </si>
  <si>
    <t>묵자자료 제작비</t>
    <phoneticPr fontId="3" type="noConversion"/>
  </si>
  <si>
    <t>부X</t>
    <phoneticPr fontId="3" type="noConversion"/>
  </si>
  <si>
    <t>점자자료 제작비</t>
    <phoneticPr fontId="3" type="noConversion"/>
  </si>
  <si>
    <t>숙박비</t>
    <phoneticPr fontId="3" type="noConversion"/>
  </si>
  <si>
    <t>실X</t>
    <phoneticPr fontId="3" type="noConversion"/>
  </si>
  <si>
    <t>식비</t>
    <phoneticPr fontId="3" type="noConversion"/>
  </si>
  <si>
    <t>자체 운영비 소계</t>
    <phoneticPr fontId="3" type="noConversion"/>
  </si>
  <si>
    <t>윤영지</t>
    <phoneticPr fontId="3" type="noConversion"/>
  </si>
  <si>
    <t>사원</t>
    <phoneticPr fontId="3" type="noConversion"/>
  </si>
  <si>
    <t>02-799-1013</t>
    <phoneticPr fontId="3" type="noConversion"/>
  </si>
  <si>
    <t>세 입 세 출 총 괄 표</t>
    <phoneticPr fontId="3" type="noConversion"/>
  </si>
  <si>
    <t>(2021. 1. 1~2021. 12. 31)</t>
    <phoneticPr fontId="3" type="noConversion"/>
  </si>
  <si>
    <t>세입</t>
    <phoneticPr fontId="3" type="noConversion"/>
  </si>
  <si>
    <t>세출</t>
    <phoneticPr fontId="3" type="noConversion"/>
  </si>
  <si>
    <t>관항목</t>
    <phoneticPr fontId="3" type="noConversion"/>
  </si>
  <si>
    <t>예산액</t>
    <phoneticPr fontId="3" type="noConversion"/>
  </si>
  <si>
    <t>집행액</t>
    <phoneticPr fontId="3" type="noConversion"/>
  </si>
  <si>
    <t>집행율</t>
    <phoneticPr fontId="3" type="noConversion"/>
  </si>
  <si>
    <t>관항목</t>
    <phoneticPr fontId="3" type="noConversion"/>
  </si>
  <si>
    <t>집행액</t>
    <phoneticPr fontId="3" type="noConversion"/>
  </si>
  <si>
    <t>합계</t>
    <phoneticPr fontId="3" type="noConversion"/>
  </si>
  <si>
    <t>합계</t>
    <phoneticPr fontId="3" type="noConversion"/>
  </si>
  <si>
    <t>1. 보조금</t>
    <phoneticPr fontId="3" type="noConversion"/>
  </si>
  <si>
    <t>1. 사무비</t>
    <phoneticPr fontId="3" type="noConversion"/>
  </si>
  <si>
    <t xml:space="preserve">  국고</t>
    <phoneticPr fontId="3" type="noConversion"/>
  </si>
  <si>
    <t xml:space="preserve">  인건비</t>
    <phoneticPr fontId="3" type="noConversion"/>
  </si>
  <si>
    <t xml:space="preserve">  지방비</t>
    <phoneticPr fontId="3" type="noConversion"/>
  </si>
  <si>
    <t xml:space="preserve">  업무추진비</t>
    <phoneticPr fontId="3" type="noConversion"/>
  </si>
  <si>
    <t xml:space="preserve">  지원금</t>
    <phoneticPr fontId="3" type="noConversion"/>
  </si>
  <si>
    <t xml:space="preserve">  운영비</t>
    <phoneticPr fontId="3" type="noConversion"/>
  </si>
  <si>
    <t>2. 사업수입</t>
    <phoneticPr fontId="3" type="noConversion"/>
  </si>
  <si>
    <t>2. 재산조성비</t>
    <phoneticPr fontId="3" type="noConversion"/>
  </si>
  <si>
    <t>3. 후원금수입</t>
    <phoneticPr fontId="3" type="noConversion"/>
  </si>
  <si>
    <t>3. 사업비</t>
    <phoneticPr fontId="3" type="noConversion"/>
  </si>
  <si>
    <t>4. 임원회비수입</t>
    <phoneticPr fontId="3" type="noConversion"/>
  </si>
  <si>
    <t>4. 지원금</t>
    <phoneticPr fontId="3" type="noConversion"/>
  </si>
  <si>
    <t>5. 잡수입</t>
    <phoneticPr fontId="3" type="noConversion"/>
  </si>
  <si>
    <t>5. 전출금</t>
    <phoneticPr fontId="3" type="noConversion"/>
  </si>
  <si>
    <t>6. 전년도이월금</t>
    <phoneticPr fontId="3" type="noConversion"/>
  </si>
  <si>
    <t>6. 과년도 지출</t>
    <phoneticPr fontId="3" type="noConversion"/>
  </si>
  <si>
    <t>7. 잡지출</t>
    <phoneticPr fontId="3" type="noConversion"/>
  </si>
  <si>
    <t>8. 예비비 및 기타</t>
    <phoneticPr fontId="3" type="noConversion"/>
  </si>
  <si>
    <t>9. 차년도이월금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</si>
</sst>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3" borderId="1" applyNumberFormat="0" applyFon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0" fontId="4" fillId="0" borderId="0" xfId="0" applyFont="1">
      <alignment vertical="center"/>
    </xf>
    <xf numFmtId="41" fontId="5" fillId="0" borderId="0" xfId="1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41" fontId="10" fillId="0" borderId="0" xfId="1" applyFont="1">
      <alignment vertical="center"/>
    </xf>
    <xf numFmtId="41" fontId="10" fillId="0" borderId="7" xfId="1" applyFont="1" applyBorder="1">
      <alignment vertical="center"/>
    </xf>
    <xf numFmtId="41" fontId="10" fillId="0" borderId="10" xfId="1" applyFont="1" applyBorder="1">
      <alignment vertical="center"/>
    </xf>
    <xf numFmtId="0" fontId="8" fillId="0" borderId="0" xfId="0" applyFont="1" applyAlignment="1">
      <alignment horizontal="center" vertical="center"/>
    </xf>
    <xf numFmtId="0" fontId="10" fillId="0" borderId="10" xfId="0" applyFont="1" applyBorder="1">
      <alignment vertical="center"/>
    </xf>
    <xf numFmtId="41" fontId="11" fillId="4" borderId="10" xfId="3" applyNumberFormat="1" applyFont="1" applyFill="1" applyBorder="1">
      <alignment vertical="center"/>
    </xf>
    <xf numFmtId="41" fontId="11" fillId="2" borderId="10" xfId="2" applyNumberFormat="1" applyFont="1" applyBorder="1" applyAlignment="1">
      <alignment vertical="center"/>
    </xf>
    <xf numFmtId="0" fontId="10" fillId="0" borderId="7" xfId="0" applyFont="1" applyBorder="1">
      <alignment vertical="center"/>
    </xf>
    <xf numFmtId="41" fontId="15" fillId="0" borderId="17" xfId="1" applyFont="1" applyFill="1" applyBorder="1" applyAlignment="1">
      <alignment horizontal="center" vertical="center"/>
    </xf>
    <xf numFmtId="0" fontId="11" fillId="8" borderId="10" xfId="3" applyFont="1" applyFill="1" applyBorder="1" applyAlignment="1">
      <alignment horizontal="center" vertical="center"/>
    </xf>
    <xf numFmtId="41" fontId="11" fillId="9" borderId="10" xfId="3" applyNumberFormat="1" applyFont="1" applyFill="1" applyBorder="1">
      <alignment vertical="center"/>
    </xf>
    <xf numFmtId="0" fontId="15" fillId="0" borderId="20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8" borderId="15" xfId="3" applyFont="1" applyFill="1" applyBorder="1" applyAlignment="1">
      <alignment vertical="center"/>
    </xf>
    <xf numFmtId="0" fontId="15" fillId="0" borderId="20" xfId="0" applyFont="1" applyFill="1" applyBorder="1" applyAlignment="1">
      <alignment horizontal="center" vertical="center"/>
    </xf>
    <xf numFmtId="0" fontId="11" fillId="9" borderId="8" xfId="3" applyFont="1" applyFill="1" applyBorder="1" applyAlignment="1">
      <alignment horizontal="right" vertical="center"/>
    </xf>
    <xf numFmtId="0" fontId="11" fillId="9" borderId="11" xfId="3" applyFont="1" applyFill="1" applyBorder="1" applyAlignment="1">
      <alignment horizontal="right" vertical="center"/>
    </xf>
    <xf numFmtId="0" fontId="11" fillId="9" borderId="7" xfId="3" applyFont="1" applyFill="1" applyBorder="1" applyAlignment="1">
      <alignment horizontal="center" vertical="center" wrapText="1"/>
    </xf>
    <xf numFmtId="41" fontId="10" fillId="7" borderId="14" xfId="1" applyFont="1" applyFill="1" applyBorder="1" applyAlignment="1">
      <alignment horizontal="center" vertical="center"/>
    </xf>
    <xf numFmtId="41" fontId="10" fillId="7" borderId="14" xfId="1" applyFont="1" applyFill="1" applyBorder="1" applyAlignment="1">
      <alignment horizontal="center" vertical="center"/>
    </xf>
    <xf numFmtId="0" fontId="11" fillId="8" borderId="16" xfId="3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1" fillId="9" borderId="7" xfId="3" applyFont="1" applyFill="1" applyBorder="1" applyAlignment="1">
      <alignment horizontal="center" vertical="center"/>
    </xf>
    <xf numFmtId="0" fontId="11" fillId="8" borderId="16" xfId="3" applyFont="1" applyFill="1" applyBorder="1" applyAlignment="1">
      <alignment horizontal="center" vertical="center"/>
    </xf>
    <xf numFmtId="0" fontId="11" fillId="9" borderId="10" xfId="3" applyFont="1" applyFill="1" applyBorder="1" applyAlignment="1">
      <alignment horizontal="center" vertical="center" wrapText="1"/>
    </xf>
    <xf numFmtId="0" fontId="11" fillId="9" borderId="26" xfId="3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1" fillId="8" borderId="15" xfId="3" applyFont="1" applyFill="1" applyBorder="1" applyAlignment="1">
      <alignment horizontal="center" vertical="center"/>
    </xf>
    <xf numFmtId="41" fontId="5" fillId="7" borderId="14" xfId="3" applyNumberFormat="1" applyFont="1" applyFill="1" applyBorder="1" applyAlignment="1">
      <alignment horizontal="center" vertical="center"/>
    </xf>
    <xf numFmtId="41" fontId="5" fillId="7" borderId="14" xfId="1" applyFont="1" applyFill="1" applyBorder="1" applyAlignment="1">
      <alignment horizontal="center" vertical="center"/>
    </xf>
    <xf numFmtId="3" fontId="5" fillId="7" borderId="14" xfId="3" applyNumberFormat="1" applyFont="1" applyFill="1" applyBorder="1" applyAlignment="1">
      <alignment horizontal="center" vertical="center"/>
    </xf>
    <xf numFmtId="41" fontId="11" fillId="9" borderId="10" xfId="3" applyNumberFormat="1" applyFont="1" applyFill="1" applyBorder="1">
      <alignment vertical="center"/>
    </xf>
    <xf numFmtId="0" fontId="11" fillId="9" borderId="7" xfId="3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1" fillId="0" borderId="7" xfId="2" applyFont="1" applyFill="1" applyBorder="1" applyAlignment="1">
      <alignment horizontal="center" vertical="center"/>
    </xf>
    <xf numFmtId="0" fontId="11" fillId="0" borderId="10" xfId="2" applyFont="1" applyFill="1" applyBorder="1" applyAlignment="1">
      <alignment horizontal="center" vertical="center"/>
    </xf>
    <xf numFmtId="0" fontId="11" fillId="9" borderId="11" xfId="3" applyFont="1" applyFill="1" applyBorder="1" applyAlignment="1">
      <alignment horizontal="right" vertical="center"/>
    </xf>
    <xf numFmtId="0" fontId="11" fillId="9" borderId="10" xfId="3" applyFont="1" applyFill="1" applyBorder="1" applyAlignment="1">
      <alignment horizontal="right" vertical="center"/>
    </xf>
    <xf numFmtId="41" fontId="10" fillId="7" borderId="27" xfId="1" applyFont="1" applyFill="1" applyBorder="1" applyAlignment="1">
      <alignment horizontal="center" vertical="center"/>
    </xf>
    <xf numFmtId="41" fontId="10" fillId="7" borderId="13" xfId="1" applyFont="1" applyFill="1" applyBorder="1" applyAlignment="1">
      <alignment horizontal="center" vertical="center"/>
    </xf>
    <xf numFmtId="41" fontId="10" fillId="7" borderId="14" xfId="1" applyFont="1" applyFill="1" applyBorder="1" applyAlignment="1">
      <alignment horizontal="center" vertical="center"/>
    </xf>
    <xf numFmtId="0" fontId="11" fillId="9" borderId="8" xfId="3" applyFont="1" applyFill="1" applyBorder="1" applyAlignment="1">
      <alignment horizontal="right" vertical="center"/>
    </xf>
    <xf numFmtId="0" fontId="11" fillId="9" borderId="5" xfId="3" applyFont="1" applyFill="1" applyBorder="1" applyAlignment="1">
      <alignment horizontal="center" vertical="center" wrapText="1"/>
    </xf>
    <xf numFmtId="0" fontId="11" fillId="9" borderId="6" xfId="3" applyFont="1" applyFill="1" applyBorder="1" applyAlignment="1">
      <alignment horizontal="center" vertical="center" wrapText="1"/>
    </xf>
    <xf numFmtId="0" fontId="11" fillId="9" borderId="6" xfId="3" applyFont="1" applyFill="1" applyBorder="1" applyAlignment="1">
      <alignment horizontal="center" vertical="center"/>
    </xf>
    <xf numFmtId="0" fontId="11" fillId="9" borderId="7" xfId="3" applyFont="1" applyFill="1" applyBorder="1" applyAlignment="1">
      <alignment horizontal="center" vertical="center"/>
    </xf>
    <xf numFmtId="0" fontId="11" fillId="4" borderId="8" xfId="3" applyFont="1" applyFill="1" applyBorder="1" applyAlignment="1">
      <alignment horizontal="right" vertical="center"/>
    </xf>
    <xf numFmtId="0" fontId="11" fillId="4" borderId="11" xfId="3" applyFont="1" applyFill="1" applyBorder="1" applyAlignment="1">
      <alignment horizontal="right" vertical="center"/>
    </xf>
    <xf numFmtId="0" fontId="11" fillId="9" borderId="22" xfId="3" applyFont="1" applyFill="1" applyBorder="1" applyAlignment="1">
      <alignment horizontal="center" vertical="center"/>
    </xf>
    <xf numFmtId="0" fontId="11" fillId="9" borderId="23" xfId="3" applyFont="1" applyFill="1" applyBorder="1" applyAlignment="1">
      <alignment horizontal="center" vertical="center"/>
    </xf>
    <xf numFmtId="0" fontId="11" fillId="9" borderId="24" xfId="3" applyFont="1" applyFill="1" applyBorder="1" applyAlignment="1">
      <alignment horizontal="center" vertical="center"/>
    </xf>
    <xf numFmtId="0" fontId="11" fillId="9" borderId="25" xfId="3" applyFont="1" applyFill="1" applyBorder="1" applyAlignment="1">
      <alignment horizontal="center" vertical="center"/>
    </xf>
    <xf numFmtId="0" fontId="11" fillId="9" borderId="26" xfId="3" applyFont="1" applyFill="1" applyBorder="1" applyAlignment="1">
      <alignment horizontal="center" vertical="center"/>
    </xf>
    <xf numFmtId="0" fontId="11" fillId="9" borderId="9" xfId="3" applyFont="1" applyFill="1" applyBorder="1" applyAlignment="1">
      <alignment horizontal="center" vertical="center"/>
    </xf>
    <xf numFmtId="0" fontId="11" fillId="9" borderId="5" xfId="3" applyFont="1" applyFill="1" applyBorder="1" applyAlignment="1">
      <alignment horizontal="center" vertical="center"/>
    </xf>
    <xf numFmtId="0" fontId="11" fillId="8" borderId="16" xfId="3" applyFont="1" applyFill="1" applyBorder="1" applyAlignment="1">
      <alignment horizontal="center" vertical="center"/>
    </xf>
    <xf numFmtId="0" fontId="11" fillId="8" borderId="11" xfId="3" applyFont="1" applyFill="1" applyBorder="1" applyAlignment="1">
      <alignment horizontal="center" vertical="center"/>
    </xf>
    <xf numFmtId="41" fontId="10" fillId="7" borderId="12" xfId="1" applyFont="1" applyFill="1" applyBorder="1" applyAlignment="1">
      <alignment horizontal="center" vertical="center"/>
    </xf>
    <xf numFmtId="0" fontId="11" fillId="2" borderId="10" xfId="2" applyFont="1" applyBorder="1" applyAlignment="1">
      <alignment horizontal="center" vertical="center"/>
    </xf>
    <xf numFmtId="0" fontId="11" fillId="9" borderId="16" xfId="3" applyFont="1" applyFill="1" applyBorder="1" applyAlignment="1">
      <alignment horizontal="center" vertical="center"/>
    </xf>
    <xf numFmtId="0" fontId="11" fillId="9" borderId="11" xfId="3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6" xfId="2" applyFont="1" applyFill="1" applyBorder="1" applyAlignment="1">
      <alignment horizontal="center" vertical="center"/>
    </xf>
    <xf numFmtId="0" fontId="11" fillId="9" borderId="29" xfId="3" applyFont="1" applyFill="1" applyBorder="1" applyAlignment="1">
      <alignment horizontal="right" vertical="center"/>
    </xf>
    <xf numFmtId="0" fontId="11" fillId="9" borderId="10" xfId="3" applyFont="1" applyFill="1" applyBorder="1" applyAlignment="1">
      <alignment horizontal="center" vertical="center" wrapText="1"/>
    </xf>
    <xf numFmtId="0" fontId="11" fillId="9" borderId="10" xfId="3" applyFont="1" applyFill="1" applyBorder="1" applyAlignment="1">
      <alignment horizontal="center" vertical="center"/>
    </xf>
    <xf numFmtId="41" fontId="10" fillId="7" borderId="12" xfId="1" applyFont="1" applyFill="1" applyBorder="1" applyAlignment="1">
      <alignment horizontal="center" vertical="center" wrapText="1"/>
    </xf>
    <xf numFmtId="0" fontId="11" fillId="9" borderId="7" xfId="3" applyFont="1" applyFill="1" applyBorder="1" applyAlignment="1">
      <alignment horizontal="center" vertical="center" wrapText="1"/>
    </xf>
    <xf numFmtId="41" fontId="10" fillId="7" borderId="13" xfId="1" applyFont="1" applyFill="1" applyBorder="1" applyAlignment="1">
      <alignment horizontal="center" vertical="center" wrapText="1"/>
    </xf>
    <xf numFmtId="41" fontId="10" fillId="7" borderId="14" xfId="1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center" vertical="center"/>
    </xf>
    <xf numFmtId="0" fontId="15" fillId="6" borderId="31" xfId="0" applyFont="1" applyFill="1" applyBorder="1" applyAlignment="1">
      <alignment horizontal="center" vertical="center"/>
    </xf>
    <xf numFmtId="0" fontId="15" fillId="6" borderId="32" xfId="0" applyFont="1" applyFill="1" applyBorder="1" applyAlignment="1">
      <alignment horizontal="center" vertical="center"/>
    </xf>
    <xf numFmtId="0" fontId="15" fillId="6" borderId="36" xfId="0" applyFont="1" applyFill="1" applyBorder="1" applyAlignment="1">
      <alignment horizontal="center" vertical="center"/>
    </xf>
    <xf numFmtId="0" fontId="15" fillId="6" borderId="37" xfId="0" applyFont="1" applyFill="1" applyBorder="1" applyAlignment="1">
      <alignment horizontal="center" vertical="center"/>
    </xf>
    <xf numFmtId="0" fontId="15" fillId="6" borderId="3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0" borderId="28" xfId="2" applyFont="1" applyFill="1" applyBorder="1" applyAlignment="1">
      <alignment horizontal="center" vertical="center"/>
    </xf>
    <xf numFmtId="3" fontId="10" fillId="7" borderId="13" xfId="3" applyNumberFormat="1" applyFont="1" applyFill="1" applyBorder="1" applyAlignment="1">
      <alignment horizontal="center" vertical="center"/>
    </xf>
    <xf numFmtId="0" fontId="10" fillId="7" borderId="13" xfId="3" applyFont="1" applyFill="1" applyBorder="1" applyAlignment="1">
      <alignment horizontal="center" vertical="center"/>
    </xf>
    <xf numFmtId="0" fontId="10" fillId="7" borderId="14" xfId="3" applyFont="1" applyFill="1" applyBorder="1" applyAlignment="1">
      <alignment horizontal="center" vertical="center"/>
    </xf>
    <xf numFmtId="3" fontId="11" fillId="7" borderId="12" xfId="3" applyNumberFormat="1" applyFont="1" applyFill="1" applyBorder="1" applyAlignment="1">
      <alignment horizontal="center" vertical="center"/>
    </xf>
    <xf numFmtId="3" fontId="11" fillId="7" borderId="13" xfId="3" applyNumberFormat="1" applyFont="1" applyFill="1" applyBorder="1" applyAlignment="1">
      <alignment horizontal="center" vertical="center"/>
    </xf>
    <xf numFmtId="3" fontId="11" fillId="7" borderId="14" xfId="3" applyNumberFormat="1" applyFont="1" applyFill="1" applyBorder="1" applyAlignment="1">
      <alignment horizontal="center" vertical="center"/>
    </xf>
    <xf numFmtId="0" fontId="11" fillId="4" borderId="29" xfId="3" applyFont="1" applyFill="1" applyBorder="1" applyAlignment="1">
      <alignment horizontal="right" vertical="center"/>
    </xf>
    <xf numFmtId="0" fontId="11" fillId="2" borderId="16" xfId="2" applyFont="1" applyBorder="1" applyAlignment="1">
      <alignment horizontal="center" vertical="center"/>
    </xf>
    <xf numFmtId="0" fontId="11" fillId="2" borderId="8" xfId="2" applyFont="1" applyBorder="1" applyAlignment="1">
      <alignment horizontal="center" vertical="center"/>
    </xf>
    <xf numFmtId="0" fontId="11" fillId="2" borderId="11" xfId="2" applyFont="1" applyBorder="1" applyAlignment="1">
      <alignment horizontal="center" vertical="center"/>
    </xf>
    <xf numFmtId="3" fontId="5" fillId="7" borderId="12" xfId="3" applyNumberFormat="1" applyFont="1" applyFill="1" applyBorder="1" applyAlignment="1">
      <alignment vertical="center"/>
    </xf>
    <xf numFmtId="3" fontId="5" fillId="7" borderId="14" xfId="3" applyNumberFormat="1" applyFont="1" applyFill="1" applyBorder="1" applyAlignment="1">
      <alignment vertical="center"/>
    </xf>
    <xf numFmtId="0" fontId="11" fillId="9" borderId="30" xfId="3" applyFont="1" applyFill="1" applyBorder="1" applyAlignment="1">
      <alignment horizontal="right" vertical="center"/>
    </xf>
    <xf numFmtId="0" fontId="11" fillId="9" borderId="31" xfId="3" applyFont="1" applyFill="1" applyBorder="1" applyAlignment="1">
      <alignment horizontal="right" vertical="center"/>
    </xf>
    <xf numFmtId="0" fontId="11" fillId="9" borderId="32" xfId="3" applyFont="1" applyFill="1" applyBorder="1" applyAlignment="1">
      <alignment horizontal="right" vertical="center"/>
    </xf>
    <xf numFmtId="0" fontId="11" fillId="9" borderId="33" xfId="3" applyFont="1" applyFill="1" applyBorder="1" applyAlignment="1">
      <alignment horizontal="right" vertical="center"/>
    </xf>
    <xf numFmtId="0" fontId="11" fillId="9" borderId="34" xfId="3" applyFont="1" applyFill="1" applyBorder="1" applyAlignment="1">
      <alignment horizontal="right" vertical="center"/>
    </xf>
    <xf numFmtId="0" fontId="11" fillId="9" borderId="9" xfId="3" applyFont="1" applyFill="1" applyBorder="1" applyAlignment="1">
      <alignment horizontal="right" vertical="center"/>
    </xf>
    <xf numFmtId="41" fontId="11" fillId="9" borderId="5" xfId="3" applyNumberFormat="1" applyFont="1" applyFill="1" applyBorder="1" applyAlignment="1">
      <alignment horizontal="center" vertical="center"/>
    </xf>
    <xf numFmtId="41" fontId="11" fillId="9" borderId="7" xfId="3" applyNumberFormat="1" applyFont="1" applyFill="1" applyBorder="1" applyAlignment="1">
      <alignment horizontal="center" vertical="center"/>
    </xf>
    <xf numFmtId="41" fontId="10" fillId="7" borderId="12" xfId="3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8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41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10" borderId="10" xfId="0" applyFont="1" applyFill="1" applyBorder="1" applyAlignment="1">
      <alignment horizontal="center" vertical="center"/>
    </xf>
    <xf numFmtId="0" fontId="19" fillId="10" borderId="10" xfId="0" applyFont="1" applyFill="1" applyBorder="1" applyAlignment="1">
      <alignment horizontal="center" vertical="center" shrinkToFit="1"/>
    </xf>
    <xf numFmtId="41" fontId="19" fillId="10" borderId="10" xfId="1" applyFont="1" applyFill="1" applyBorder="1" applyAlignment="1">
      <alignment horizontal="center" vertical="center"/>
    </xf>
    <xf numFmtId="9" fontId="19" fillId="10" borderId="10" xfId="9" applyFont="1" applyFill="1" applyBorder="1" applyAlignment="1">
      <alignment horizontal="center" vertical="center"/>
    </xf>
    <xf numFmtId="0" fontId="19" fillId="1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shrinkToFit="1"/>
    </xf>
    <xf numFmtId="41" fontId="15" fillId="0" borderId="10" xfId="1" applyFont="1" applyFill="1" applyBorder="1" applyAlignment="1">
      <alignment horizontal="center" vertical="center"/>
    </xf>
    <xf numFmtId="9" fontId="15" fillId="0" borderId="10" xfId="9" applyFont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>
      <alignment vertical="center"/>
    </xf>
    <xf numFmtId="41" fontId="15" fillId="0" borderId="0" xfId="0" applyNumberFormat="1" applyFont="1" applyFill="1">
      <alignment vertical="center"/>
    </xf>
    <xf numFmtId="41" fontId="15" fillId="0" borderId="5" xfId="1" applyFont="1" applyBorder="1" applyAlignment="1">
      <alignment horizontal="left" vertical="center" shrinkToFit="1"/>
    </xf>
    <xf numFmtId="41" fontId="15" fillId="0" borderId="5" xfId="1" applyFont="1" applyBorder="1" applyAlignment="1">
      <alignment horizontal="center" vertical="center"/>
    </xf>
    <xf numFmtId="9" fontId="15" fillId="0" borderId="5" xfId="9" applyFont="1" applyBorder="1" applyAlignment="1">
      <alignment horizontal="center" vertical="center"/>
    </xf>
    <xf numFmtId="41" fontId="15" fillId="0" borderId="35" xfId="1" applyFont="1" applyBorder="1" applyAlignment="1">
      <alignment horizontal="left" vertical="center"/>
    </xf>
    <xf numFmtId="41" fontId="19" fillId="0" borderId="0" xfId="1" applyFont="1" applyAlignment="1">
      <alignment horizontal="left" vertical="center"/>
    </xf>
    <xf numFmtId="41" fontId="19" fillId="0" borderId="6" xfId="1" applyFont="1" applyBorder="1" applyAlignment="1">
      <alignment horizontal="left" vertical="center" shrinkToFit="1"/>
    </xf>
    <xf numFmtId="41" fontId="19" fillId="0" borderId="6" xfId="1" applyFont="1" applyBorder="1" applyAlignment="1">
      <alignment horizontal="center" vertical="center"/>
    </xf>
    <xf numFmtId="9" fontId="19" fillId="0" borderId="6" xfId="9" applyFont="1" applyBorder="1" applyAlignment="1">
      <alignment horizontal="center" vertical="center"/>
    </xf>
    <xf numFmtId="41" fontId="19" fillId="0" borderId="24" xfId="1" applyFont="1" applyBorder="1" applyAlignment="1">
      <alignment horizontal="left" vertical="center"/>
    </xf>
    <xf numFmtId="41" fontId="19" fillId="0" borderId="24" xfId="1" applyFont="1" applyBorder="1" applyAlignment="1">
      <alignment horizontal="center" vertical="center"/>
    </xf>
    <xf numFmtId="41" fontId="19" fillId="0" borderId="7" xfId="1" applyFont="1" applyFill="1" applyBorder="1" applyAlignment="1">
      <alignment horizontal="center" vertical="center"/>
    </xf>
    <xf numFmtId="41" fontId="19" fillId="0" borderId="26" xfId="1" applyFont="1" applyBorder="1" applyAlignment="1">
      <alignment horizontal="left" vertical="center"/>
    </xf>
    <xf numFmtId="41" fontId="19" fillId="0" borderId="7" xfId="1" applyFont="1" applyBorder="1" applyAlignment="1">
      <alignment horizontal="center" vertical="center"/>
    </xf>
    <xf numFmtId="41" fontId="19" fillId="0" borderId="26" xfId="1" applyFont="1" applyBorder="1" applyAlignment="1">
      <alignment horizontal="center" vertical="center"/>
    </xf>
    <xf numFmtId="41" fontId="15" fillId="0" borderId="5" xfId="1" applyFont="1" applyBorder="1" applyAlignment="1">
      <alignment vertical="center" shrinkToFit="1"/>
    </xf>
    <xf numFmtId="41" fontId="15" fillId="0" borderId="26" xfId="1" applyFont="1" applyBorder="1" applyAlignment="1">
      <alignment horizontal="left" vertical="center"/>
    </xf>
    <xf numFmtId="41" fontId="15" fillId="0" borderId="7" xfId="1" applyFont="1" applyBorder="1" applyAlignment="1">
      <alignment horizontal="center" vertical="center"/>
    </xf>
    <xf numFmtId="41" fontId="15" fillId="0" borderId="26" xfId="1" applyFont="1" applyBorder="1" applyAlignment="1">
      <alignment horizontal="center" vertical="center"/>
    </xf>
    <xf numFmtId="41" fontId="15" fillId="0" borderId="10" xfId="1" applyFont="1" applyBorder="1" applyAlignment="1">
      <alignment vertical="center" wrapText="1"/>
    </xf>
    <xf numFmtId="41" fontId="15" fillId="0" borderId="10" xfId="1" applyFont="1" applyBorder="1" applyAlignment="1">
      <alignment horizontal="center" vertical="center"/>
    </xf>
    <xf numFmtId="41" fontId="15" fillId="0" borderId="10" xfId="1" applyFont="1" applyBorder="1" applyAlignment="1">
      <alignment vertical="center" shrinkToFit="1"/>
    </xf>
    <xf numFmtId="41" fontId="15" fillId="0" borderId="35" xfId="1" applyFont="1" applyBorder="1" applyAlignment="1">
      <alignment horizontal="center" vertical="center"/>
    </xf>
    <xf numFmtId="41" fontId="15" fillId="0" borderId="35" xfId="1" applyFont="1" applyBorder="1" applyAlignment="1">
      <alignment horizontal="center" vertical="center" shrinkToFit="1"/>
    </xf>
    <xf numFmtId="41" fontId="15" fillId="0" borderId="31" xfId="1" applyFont="1" applyBorder="1" applyAlignment="1">
      <alignment horizontal="center" vertical="center" shrinkToFit="1"/>
    </xf>
    <xf numFmtId="41" fontId="15" fillId="0" borderId="32" xfId="1" applyFont="1" applyBorder="1" applyAlignment="1">
      <alignment horizontal="center" vertical="center" shrinkToFit="1"/>
    </xf>
    <xf numFmtId="41" fontId="15" fillId="0" borderId="24" xfId="1" applyFont="1" applyBorder="1" applyAlignment="1">
      <alignment horizontal="center" vertical="center" shrinkToFit="1"/>
    </xf>
    <xf numFmtId="41" fontId="15" fillId="0" borderId="0" xfId="1" applyFont="1" applyBorder="1" applyAlignment="1">
      <alignment horizontal="center" vertical="center" shrinkToFit="1"/>
    </xf>
    <xf numFmtId="41" fontId="15" fillId="0" borderId="25" xfId="1" applyFont="1" applyBorder="1" applyAlignment="1">
      <alignment horizontal="center" vertical="center" shrinkToFit="1"/>
    </xf>
    <xf numFmtId="41" fontId="15" fillId="0" borderId="5" xfId="1" applyFont="1" applyFill="1" applyBorder="1" applyAlignment="1">
      <alignment horizontal="center" vertical="center"/>
    </xf>
    <xf numFmtId="41" fontId="15" fillId="0" borderId="26" xfId="1" applyFont="1" applyBorder="1" applyAlignment="1">
      <alignment horizontal="center" vertical="center" shrinkToFit="1"/>
    </xf>
    <xf numFmtId="41" fontId="15" fillId="0" borderId="34" xfId="1" applyFont="1" applyBorder="1" applyAlignment="1">
      <alignment horizontal="center" vertical="center" shrinkToFit="1"/>
    </xf>
    <xf numFmtId="41" fontId="15" fillId="0" borderId="9" xfId="1" applyFont="1" applyBorder="1" applyAlignment="1">
      <alignment horizontal="center" vertical="center" shrinkToFit="1"/>
    </xf>
    <xf numFmtId="41" fontId="15" fillId="0" borderId="10" xfId="1" applyFont="1" applyBorder="1" applyAlignment="1">
      <alignment horizontal="left" vertical="center"/>
    </xf>
    <xf numFmtId="41" fontId="19" fillId="0" borderId="0" xfId="1" applyFont="1" applyAlignment="1">
      <alignment horizontal="left" vertical="center" shrinkToFit="1"/>
    </xf>
    <xf numFmtId="9" fontId="19" fillId="0" borderId="0" xfId="9" applyFont="1" applyAlignment="1">
      <alignment horizontal="center" vertical="center"/>
    </xf>
    <xf numFmtId="41" fontId="20" fillId="0" borderId="0" xfId="1" applyFont="1" applyAlignment="1">
      <alignment horizontal="left" vertical="center"/>
    </xf>
    <xf numFmtId="41" fontId="19" fillId="0" borderId="0" xfId="1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</cellXfs>
  <cellStyles count="10">
    <cellStyle name="메모" xfId="3" builtinId="10"/>
    <cellStyle name="메모 2" xfId="6"/>
    <cellStyle name="백분율" xfId="9" builtinId="5"/>
    <cellStyle name="쉼표 [0]" xfId="1" builtinId="6"/>
    <cellStyle name="쉼표 [0] 2" xfId="5"/>
    <cellStyle name="쉼표 [0] 4" xfId="8"/>
    <cellStyle name="좋음" xfId="2" builtinId="26"/>
    <cellStyle name="표준" xfId="0" builtinId="0"/>
    <cellStyle name="표준 2" xfId="4"/>
    <cellStyle name="표준 6" xfId="7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6"/>
  <sheetViews>
    <sheetView tabSelected="1" workbookViewId="0">
      <selection activeCell="K10" sqref="K10"/>
    </sheetView>
  </sheetViews>
  <sheetFormatPr defaultRowHeight="17.100000000000001" customHeight="1" x14ac:dyDescent="0.3"/>
  <cols>
    <col min="1" max="1" width="20.625" style="193" customWidth="1"/>
    <col min="2" max="2" width="13.625" style="192" customWidth="1"/>
    <col min="3" max="3" width="14" style="192" customWidth="1"/>
    <col min="4" max="4" width="8.625" style="190" customWidth="1"/>
    <col min="5" max="5" width="20.625" style="138" customWidth="1"/>
    <col min="6" max="6" width="13.625" style="192" customWidth="1"/>
    <col min="7" max="7" width="14.625" style="192" customWidth="1"/>
    <col min="8" max="8" width="8.625" style="190" customWidth="1"/>
    <col min="9" max="9" width="9" style="138"/>
    <col min="10" max="10" width="9" style="139"/>
    <col min="11" max="11" width="26.75" style="139" customWidth="1"/>
    <col min="12" max="16384" width="9" style="139"/>
  </cols>
  <sheetData>
    <row r="1" spans="1:13" ht="29.25" customHeight="1" x14ac:dyDescent="0.3">
      <c r="A1" s="137" t="s">
        <v>134</v>
      </c>
      <c r="B1" s="137"/>
      <c r="C1" s="137"/>
      <c r="D1" s="137"/>
      <c r="E1" s="137"/>
      <c r="F1" s="137"/>
      <c r="G1" s="137"/>
      <c r="H1" s="137"/>
    </row>
    <row r="2" spans="1:13" ht="17.100000000000001" customHeight="1" x14ac:dyDescent="0.3">
      <c r="A2" s="140"/>
      <c r="B2" s="141"/>
      <c r="C2" s="142"/>
      <c r="D2" s="141"/>
      <c r="E2" s="141"/>
      <c r="F2" s="141"/>
      <c r="G2" s="141"/>
      <c r="H2" s="143" t="s">
        <v>135</v>
      </c>
    </row>
    <row r="3" spans="1:13" ht="17.100000000000001" customHeight="1" x14ac:dyDescent="0.3">
      <c r="A3" s="144" t="s">
        <v>136</v>
      </c>
      <c r="B3" s="144"/>
      <c r="C3" s="144"/>
      <c r="D3" s="144"/>
      <c r="E3" s="144" t="s">
        <v>137</v>
      </c>
      <c r="F3" s="144"/>
      <c r="G3" s="144"/>
      <c r="H3" s="144"/>
    </row>
    <row r="4" spans="1:13" ht="17.100000000000001" customHeight="1" x14ac:dyDescent="0.3">
      <c r="A4" s="145" t="s">
        <v>138</v>
      </c>
      <c r="B4" s="146" t="s">
        <v>139</v>
      </c>
      <c r="C4" s="146" t="s">
        <v>140</v>
      </c>
      <c r="D4" s="147" t="s">
        <v>141</v>
      </c>
      <c r="E4" s="148" t="s">
        <v>142</v>
      </c>
      <c r="F4" s="146" t="s">
        <v>139</v>
      </c>
      <c r="G4" s="146" t="s">
        <v>143</v>
      </c>
      <c r="H4" s="147" t="s">
        <v>141</v>
      </c>
    </row>
    <row r="5" spans="1:13" s="154" customFormat="1" ht="39.950000000000003" customHeight="1" x14ac:dyDescent="0.3">
      <c r="A5" s="149" t="s">
        <v>144</v>
      </c>
      <c r="B5" s="150">
        <f>B6+B10+B11+B12+B13+B14</f>
        <v>8972180651</v>
      </c>
      <c r="C5" s="150">
        <f>C6+C10+C11+C12+C13+C14</f>
        <v>10782528571</v>
      </c>
      <c r="D5" s="151">
        <f>C5/B5</f>
        <v>1.2017734584733564</v>
      </c>
      <c r="E5" s="152" t="s">
        <v>145</v>
      </c>
      <c r="F5" s="150">
        <f>F6+F10+F11+F12+F13+F14+F15+F16+F17</f>
        <v>8972180651</v>
      </c>
      <c r="G5" s="150">
        <f>G6+G10+G11+G12+G13+G14+G15+G16+G17</f>
        <v>10782528571</v>
      </c>
      <c r="H5" s="151">
        <f>G5/F5</f>
        <v>1.2017734584733564</v>
      </c>
      <c r="I5" s="153"/>
      <c r="K5" s="155"/>
      <c r="M5" s="155"/>
    </row>
    <row r="6" spans="1:13" s="160" customFormat="1" ht="39.950000000000003" customHeight="1" x14ac:dyDescent="0.3">
      <c r="A6" s="156" t="s">
        <v>146</v>
      </c>
      <c r="B6" s="157">
        <f>SUM(B7:B9)</f>
        <v>2400109514</v>
      </c>
      <c r="C6" s="157">
        <f>SUM(C7:C9)</f>
        <v>2352909667</v>
      </c>
      <c r="D6" s="158">
        <f>C6/B6</f>
        <v>0.98033429444586584</v>
      </c>
      <c r="E6" s="159" t="s">
        <v>147</v>
      </c>
      <c r="F6" s="157">
        <f>SUM(F7:F9)</f>
        <v>882515780</v>
      </c>
      <c r="G6" s="157">
        <f>SUM(G7:G9)</f>
        <v>462695048</v>
      </c>
      <c r="H6" s="158">
        <f>G6/F6</f>
        <v>0.52429096281995091</v>
      </c>
    </row>
    <row r="7" spans="1:13" s="160" customFormat="1" ht="20.100000000000001" customHeight="1" x14ac:dyDescent="0.3">
      <c r="A7" s="161" t="s">
        <v>148</v>
      </c>
      <c r="B7" s="162">
        <v>1084000000</v>
      </c>
      <c r="C7" s="162">
        <v>1046692580</v>
      </c>
      <c r="D7" s="163">
        <f>C7/B7</f>
        <v>0.96558356088560882</v>
      </c>
      <c r="E7" s="164" t="s">
        <v>149</v>
      </c>
      <c r="F7" s="162">
        <v>306793280</v>
      </c>
      <c r="G7" s="165">
        <v>230864478</v>
      </c>
      <c r="H7" s="163">
        <f>G7/F7</f>
        <v>0.75250826224094614</v>
      </c>
    </row>
    <row r="8" spans="1:13" s="160" customFormat="1" ht="20.100000000000001" customHeight="1" x14ac:dyDescent="0.3">
      <c r="A8" s="161" t="s">
        <v>150</v>
      </c>
      <c r="B8" s="162">
        <v>101155000</v>
      </c>
      <c r="C8" s="162">
        <v>101155000</v>
      </c>
      <c r="D8" s="163">
        <f>C8/B8</f>
        <v>1</v>
      </c>
      <c r="E8" s="164" t="s">
        <v>151</v>
      </c>
      <c r="F8" s="162">
        <v>385890000</v>
      </c>
      <c r="G8" s="165">
        <v>140068920</v>
      </c>
      <c r="H8" s="163">
        <f t="shared" ref="H8:H16" si="0">G8/F8</f>
        <v>0.36297628857964703</v>
      </c>
    </row>
    <row r="9" spans="1:13" s="160" customFormat="1" ht="20.100000000000001" customHeight="1" x14ac:dyDescent="0.3">
      <c r="A9" s="161" t="s">
        <v>152</v>
      </c>
      <c r="B9" s="166">
        <v>1214954514</v>
      </c>
      <c r="C9" s="166">
        <v>1205062087</v>
      </c>
      <c r="D9" s="163">
        <f>C9/B9</f>
        <v>0.99185777995306912</v>
      </c>
      <c r="E9" s="167" t="s">
        <v>153</v>
      </c>
      <c r="F9" s="168">
        <v>189832500</v>
      </c>
      <c r="G9" s="169">
        <v>91761650</v>
      </c>
      <c r="H9" s="163">
        <f t="shared" si="0"/>
        <v>0.48338219219575151</v>
      </c>
    </row>
    <row r="10" spans="1:13" s="160" customFormat="1" ht="39.950000000000003" customHeight="1" x14ac:dyDescent="0.3">
      <c r="A10" s="170" t="s">
        <v>154</v>
      </c>
      <c r="B10" s="157">
        <v>3776500000</v>
      </c>
      <c r="C10" s="157">
        <v>5688680593</v>
      </c>
      <c r="D10" s="158">
        <f t="shared" ref="D10:D14" si="1">C10/B10</f>
        <v>1.5063367120349529</v>
      </c>
      <c r="E10" s="171" t="s">
        <v>155</v>
      </c>
      <c r="F10" s="172">
        <v>330112000</v>
      </c>
      <c r="G10" s="173">
        <v>18223140</v>
      </c>
      <c r="H10" s="151">
        <f t="shared" si="0"/>
        <v>5.5202900833656456E-2</v>
      </c>
    </row>
    <row r="11" spans="1:13" s="160" customFormat="1" ht="39.950000000000003" customHeight="1" x14ac:dyDescent="0.3">
      <c r="A11" s="170" t="s">
        <v>156</v>
      </c>
      <c r="B11" s="157">
        <v>150000000</v>
      </c>
      <c r="C11" s="157">
        <v>149200865</v>
      </c>
      <c r="D11" s="158">
        <f t="shared" si="1"/>
        <v>0.99467243333333333</v>
      </c>
      <c r="E11" s="174" t="s">
        <v>157</v>
      </c>
      <c r="F11" s="175">
        <v>6936749753</v>
      </c>
      <c r="G11" s="175">
        <v>6133471160</v>
      </c>
      <c r="H11" s="151">
        <f t="shared" si="0"/>
        <v>0.88419957161455931</v>
      </c>
    </row>
    <row r="12" spans="1:13" s="160" customFormat="1" ht="39.950000000000003" customHeight="1" x14ac:dyDescent="0.3">
      <c r="A12" s="176" t="s">
        <v>158</v>
      </c>
      <c r="B12" s="175">
        <v>7920000</v>
      </c>
      <c r="C12" s="175">
        <v>6850000</v>
      </c>
      <c r="D12" s="158">
        <f t="shared" si="1"/>
        <v>0.86489898989898994</v>
      </c>
      <c r="E12" s="174" t="s">
        <v>159</v>
      </c>
      <c r="F12" s="175">
        <v>256280000</v>
      </c>
      <c r="G12" s="175">
        <v>185280000</v>
      </c>
      <c r="H12" s="151">
        <f t="shared" si="0"/>
        <v>0.72295926330575933</v>
      </c>
    </row>
    <row r="13" spans="1:13" s="160" customFormat="1" ht="39.950000000000003" customHeight="1" x14ac:dyDescent="0.3">
      <c r="A13" s="170" t="s">
        <v>160</v>
      </c>
      <c r="B13" s="157">
        <v>281019005</v>
      </c>
      <c r="C13" s="177">
        <v>228255314</v>
      </c>
      <c r="D13" s="158">
        <f t="shared" si="1"/>
        <v>0.81224155640292017</v>
      </c>
      <c r="E13" s="174" t="s">
        <v>161</v>
      </c>
      <c r="F13" s="175">
        <v>525523118</v>
      </c>
      <c r="G13" s="175">
        <v>483133253</v>
      </c>
      <c r="H13" s="151">
        <f t="shared" si="0"/>
        <v>0.91933777307204967</v>
      </c>
    </row>
    <row r="14" spans="1:13" s="160" customFormat="1" ht="39.950000000000003" customHeight="1" x14ac:dyDescent="0.3">
      <c r="A14" s="176" t="s">
        <v>162</v>
      </c>
      <c r="B14" s="175">
        <v>2356632132</v>
      </c>
      <c r="C14" s="175">
        <v>2356632132</v>
      </c>
      <c r="D14" s="151">
        <f t="shared" si="1"/>
        <v>1</v>
      </c>
      <c r="E14" s="174" t="s">
        <v>163</v>
      </c>
      <c r="F14" s="175">
        <v>1000000</v>
      </c>
      <c r="G14" s="175">
        <v>194457</v>
      </c>
      <c r="H14" s="151">
        <f t="shared" si="0"/>
        <v>0.19445699999999999</v>
      </c>
    </row>
    <row r="15" spans="1:13" s="160" customFormat="1" ht="39.950000000000003" customHeight="1" x14ac:dyDescent="0.3">
      <c r="A15" s="178"/>
      <c r="B15" s="179"/>
      <c r="C15" s="179"/>
      <c r="D15" s="180"/>
      <c r="E15" s="174" t="s">
        <v>164</v>
      </c>
      <c r="F15" s="150">
        <v>20000000</v>
      </c>
      <c r="G15" s="175">
        <v>0</v>
      </c>
      <c r="H15" s="151">
        <f t="shared" si="0"/>
        <v>0</v>
      </c>
    </row>
    <row r="16" spans="1:13" s="160" customFormat="1" ht="39.950000000000003" customHeight="1" x14ac:dyDescent="0.3">
      <c r="A16" s="181"/>
      <c r="B16" s="182"/>
      <c r="C16" s="182"/>
      <c r="D16" s="183"/>
      <c r="E16" s="174" t="s">
        <v>165</v>
      </c>
      <c r="F16" s="184">
        <v>20000000</v>
      </c>
      <c r="G16" s="157">
        <v>470000</v>
      </c>
      <c r="H16" s="151">
        <f t="shared" si="0"/>
        <v>2.35E-2</v>
      </c>
    </row>
    <row r="17" spans="1:8" s="160" customFormat="1" ht="39.950000000000003" customHeight="1" x14ac:dyDescent="0.3">
      <c r="A17" s="185"/>
      <c r="B17" s="186"/>
      <c r="C17" s="186"/>
      <c r="D17" s="187"/>
      <c r="E17" s="188" t="s">
        <v>166</v>
      </c>
      <c r="F17" s="188"/>
      <c r="G17" s="188">
        <v>3499061513</v>
      </c>
      <c r="H17" s="188"/>
    </row>
    <row r="18" spans="1:8" s="160" customFormat="1" ht="17.100000000000001" customHeight="1" x14ac:dyDescent="0.3">
      <c r="A18" s="189"/>
      <c r="D18" s="190"/>
      <c r="F18" s="191"/>
      <c r="H18" s="190"/>
    </row>
    <row r="19" spans="1:8" s="160" customFormat="1" ht="17.100000000000001" customHeight="1" x14ac:dyDescent="0.3">
      <c r="A19" s="189"/>
      <c r="D19" s="190"/>
      <c r="H19" s="190"/>
    </row>
    <row r="20" spans="1:8" s="160" customFormat="1" ht="17.100000000000001" customHeight="1" x14ac:dyDescent="0.3">
      <c r="A20" s="189"/>
      <c r="D20" s="190"/>
      <c r="H20" s="190"/>
    </row>
    <row r="21" spans="1:8" s="160" customFormat="1" ht="17.100000000000001" customHeight="1" x14ac:dyDescent="0.3">
      <c r="A21" s="189"/>
      <c r="D21" s="190"/>
      <c r="H21" s="190"/>
    </row>
    <row r="22" spans="1:8" s="160" customFormat="1" ht="17.100000000000001" customHeight="1" x14ac:dyDescent="0.3">
      <c r="A22" s="189"/>
      <c r="D22" s="190"/>
      <c r="H22" s="190"/>
    </row>
    <row r="23" spans="1:8" s="160" customFormat="1" ht="17.100000000000001" customHeight="1" x14ac:dyDescent="0.3">
      <c r="A23" s="189"/>
      <c r="D23" s="190"/>
      <c r="H23" s="190"/>
    </row>
    <row r="24" spans="1:8" s="160" customFormat="1" ht="17.100000000000001" customHeight="1" x14ac:dyDescent="0.3">
      <c r="A24" s="189"/>
      <c r="D24" s="190"/>
      <c r="H24" s="190"/>
    </row>
    <row r="25" spans="1:8" s="160" customFormat="1" ht="17.100000000000001" customHeight="1" x14ac:dyDescent="0.3">
      <c r="A25" s="189"/>
      <c r="D25" s="190"/>
      <c r="H25" s="190"/>
    </row>
    <row r="26" spans="1:8" s="160" customFormat="1" ht="17.100000000000001" customHeight="1" x14ac:dyDescent="0.3">
      <c r="A26" s="189"/>
      <c r="D26" s="190"/>
      <c r="H26" s="190"/>
    </row>
    <row r="27" spans="1:8" s="160" customFormat="1" ht="17.100000000000001" customHeight="1" x14ac:dyDescent="0.3">
      <c r="A27" s="189"/>
      <c r="D27" s="190"/>
      <c r="H27" s="190"/>
    </row>
    <row r="28" spans="1:8" s="160" customFormat="1" ht="17.100000000000001" customHeight="1" x14ac:dyDescent="0.3">
      <c r="A28" s="189"/>
      <c r="D28" s="190"/>
      <c r="H28" s="190"/>
    </row>
    <row r="29" spans="1:8" s="160" customFormat="1" ht="17.100000000000001" customHeight="1" x14ac:dyDescent="0.3">
      <c r="A29" s="189"/>
      <c r="D29" s="190"/>
      <c r="H29" s="190"/>
    </row>
    <row r="30" spans="1:8" s="160" customFormat="1" ht="17.100000000000001" customHeight="1" x14ac:dyDescent="0.3">
      <c r="A30" s="189"/>
      <c r="D30" s="190"/>
      <c r="H30" s="190"/>
    </row>
    <row r="31" spans="1:8" s="160" customFormat="1" ht="17.100000000000001" customHeight="1" x14ac:dyDescent="0.3">
      <c r="A31" s="189"/>
      <c r="D31" s="190"/>
      <c r="H31" s="190"/>
    </row>
    <row r="32" spans="1:8" s="160" customFormat="1" ht="17.100000000000001" customHeight="1" x14ac:dyDescent="0.3">
      <c r="A32" s="189"/>
      <c r="D32" s="192"/>
      <c r="H32" s="190"/>
    </row>
    <row r="33" spans="1:8" s="160" customFormat="1" ht="17.100000000000001" customHeight="1" x14ac:dyDescent="0.3">
      <c r="A33" s="189"/>
      <c r="D33" s="190"/>
      <c r="H33" s="190"/>
    </row>
    <row r="34" spans="1:8" s="160" customFormat="1" ht="17.100000000000001" customHeight="1" x14ac:dyDescent="0.3">
      <c r="A34" s="189"/>
      <c r="D34" s="190"/>
      <c r="H34" s="190"/>
    </row>
    <row r="35" spans="1:8" s="160" customFormat="1" ht="17.100000000000001" customHeight="1" x14ac:dyDescent="0.3">
      <c r="A35" s="189"/>
      <c r="D35" s="190"/>
      <c r="H35" s="190"/>
    </row>
    <row r="36" spans="1:8" s="160" customFormat="1" ht="17.100000000000001" customHeight="1" x14ac:dyDescent="0.3">
      <c r="A36" s="189"/>
      <c r="D36" s="190"/>
      <c r="H36" s="190"/>
    </row>
    <row r="37" spans="1:8" s="160" customFormat="1" ht="17.100000000000001" customHeight="1" x14ac:dyDescent="0.3">
      <c r="A37" s="189"/>
      <c r="D37" s="190"/>
      <c r="H37" s="190"/>
    </row>
    <row r="38" spans="1:8" s="160" customFormat="1" ht="17.100000000000001" customHeight="1" x14ac:dyDescent="0.3">
      <c r="A38" s="189"/>
      <c r="D38" s="190"/>
      <c r="H38" s="190"/>
    </row>
    <row r="39" spans="1:8" s="160" customFormat="1" ht="17.100000000000001" customHeight="1" x14ac:dyDescent="0.3">
      <c r="A39" s="189"/>
      <c r="D39" s="190"/>
      <c r="H39" s="190"/>
    </row>
    <row r="40" spans="1:8" s="160" customFormat="1" ht="17.100000000000001" customHeight="1" x14ac:dyDescent="0.3">
      <c r="A40" s="189"/>
      <c r="D40" s="190"/>
      <c r="H40" s="190"/>
    </row>
    <row r="41" spans="1:8" s="160" customFormat="1" ht="17.100000000000001" customHeight="1" x14ac:dyDescent="0.3">
      <c r="A41" s="189"/>
      <c r="D41" s="190"/>
      <c r="H41" s="190"/>
    </row>
    <row r="42" spans="1:8" s="160" customFormat="1" ht="17.100000000000001" customHeight="1" x14ac:dyDescent="0.3">
      <c r="A42" s="189"/>
      <c r="D42" s="190"/>
      <c r="H42" s="190"/>
    </row>
    <row r="43" spans="1:8" s="160" customFormat="1" ht="17.100000000000001" customHeight="1" x14ac:dyDescent="0.3">
      <c r="A43" s="189"/>
      <c r="D43" s="190"/>
      <c r="H43" s="190"/>
    </row>
    <row r="44" spans="1:8" s="160" customFormat="1" ht="17.100000000000001" customHeight="1" x14ac:dyDescent="0.3">
      <c r="A44" s="189"/>
      <c r="D44" s="190"/>
      <c r="H44" s="190"/>
    </row>
    <row r="45" spans="1:8" s="160" customFormat="1" ht="17.100000000000001" customHeight="1" x14ac:dyDescent="0.3">
      <c r="A45" s="189"/>
      <c r="D45" s="190"/>
      <c r="H45" s="190"/>
    </row>
    <row r="46" spans="1:8" s="160" customFormat="1" ht="17.100000000000001" customHeight="1" x14ac:dyDescent="0.3">
      <c r="A46" s="189"/>
      <c r="D46" s="190"/>
      <c r="H46" s="190"/>
    </row>
    <row r="47" spans="1:8" s="160" customFormat="1" ht="17.100000000000001" customHeight="1" x14ac:dyDescent="0.3">
      <c r="A47" s="189"/>
      <c r="D47" s="190"/>
      <c r="H47" s="190"/>
    </row>
    <row r="48" spans="1:8" s="160" customFormat="1" ht="17.100000000000001" customHeight="1" x14ac:dyDescent="0.3">
      <c r="A48" s="189"/>
      <c r="D48" s="190"/>
      <c r="H48" s="190"/>
    </row>
    <row r="49" spans="1:8" s="160" customFormat="1" ht="17.100000000000001" customHeight="1" x14ac:dyDescent="0.3">
      <c r="A49" s="189"/>
      <c r="D49" s="190"/>
      <c r="H49" s="190"/>
    </row>
    <row r="50" spans="1:8" s="160" customFormat="1" ht="17.100000000000001" customHeight="1" x14ac:dyDescent="0.3">
      <c r="A50" s="189"/>
      <c r="D50" s="190"/>
      <c r="H50" s="190"/>
    </row>
    <row r="51" spans="1:8" s="160" customFormat="1" ht="17.100000000000001" customHeight="1" x14ac:dyDescent="0.3">
      <c r="A51" s="189"/>
      <c r="D51" s="190"/>
      <c r="H51" s="190"/>
    </row>
    <row r="52" spans="1:8" s="160" customFormat="1" ht="17.100000000000001" customHeight="1" x14ac:dyDescent="0.3">
      <c r="A52" s="189"/>
      <c r="D52" s="190"/>
      <c r="H52" s="190"/>
    </row>
    <row r="53" spans="1:8" s="160" customFormat="1" ht="17.100000000000001" customHeight="1" x14ac:dyDescent="0.3">
      <c r="A53" s="189"/>
      <c r="D53" s="190"/>
      <c r="H53" s="190"/>
    </row>
    <row r="54" spans="1:8" s="160" customFormat="1" ht="17.100000000000001" customHeight="1" x14ac:dyDescent="0.3">
      <c r="A54" s="189"/>
      <c r="D54" s="190"/>
      <c r="H54" s="190"/>
    </row>
    <row r="55" spans="1:8" s="160" customFormat="1" ht="17.100000000000001" customHeight="1" x14ac:dyDescent="0.3">
      <c r="A55" s="189"/>
      <c r="D55" s="190"/>
      <c r="H55" s="190"/>
    </row>
    <row r="56" spans="1:8" s="160" customFormat="1" ht="17.100000000000001" customHeight="1" x14ac:dyDescent="0.3">
      <c r="A56" s="189"/>
      <c r="D56" s="190"/>
      <c r="H56" s="190"/>
    </row>
    <row r="57" spans="1:8" s="160" customFormat="1" ht="17.100000000000001" customHeight="1" x14ac:dyDescent="0.3">
      <c r="A57" s="189"/>
      <c r="D57" s="190"/>
      <c r="H57" s="190"/>
    </row>
    <row r="58" spans="1:8" s="160" customFormat="1" ht="17.100000000000001" customHeight="1" x14ac:dyDescent="0.3">
      <c r="A58" s="189"/>
      <c r="D58" s="190"/>
      <c r="H58" s="190"/>
    </row>
    <row r="59" spans="1:8" s="160" customFormat="1" ht="17.100000000000001" customHeight="1" x14ac:dyDescent="0.3">
      <c r="A59" s="189"/>
      <c r="D59" s="190"/>
      <c r="H59" s="190"/>
    </row>
    <row r="60" spans="1:8" s="160" customFormat="1" ht="17.100000000000001" customHeight="1" x14ac:dyDescent="0.3">
      <c r="A60" s="189"/>
      <c r="D60" s="190"/>
      <c r="H60" s="190"/>
    </row>
    <row r="61" spans="1:8" s="160" customFormat="1" ht="17.100000000000001" customHeight="1" x14ac:dyDescent="0.3">
      <c r="A61" s="189"/>
      <c r="D61" s="190"/>
      <c r="H61" s="190"/>
    </row>
    <row r="62" spans="1:8" s="160" customFormat="1" ht="17.100000000000001" customHeight="1" x14ac:dyDescent="0.3">
      <c r="A62" s="189"/>
      <c r="D62" s="190"/>
      <c r="H62" s="190"/>
    </row>
    <row r="63" spans="1:8" s="160" customFormat="1" ht="17.100000000000001" customHeight="1" x14ac:dyDescent="0.3">
      <c r="A63" s="189"/>
      <c r="D63" s="190"/>
      <c r="H63" s="190"/>
    </row>
    <row r="64" spans="1:8" s="160" customFormat="1" ht="17.100000000000001" customHeight="1" x14ac:dyDescent="0.3">
      <c r="A64" s="189"/>
      <c r="D64" s="190"/>
      <c r="H64" s="190"/>
    </row>
    <row r="65" spans="1:8" s="160" customFormat="1" ht="17.100000000000001" customHeight="1" x14ac:dyDescent="0.3">
      <c r="A65" s="189"/>
      <c r="D65" s="190"/>
      <c r="H65" s="190"/>
    </row>
    <row r="66" spans="1:8" s="160" customFormat="1" ht="17.100000000000001" customHeight="1" x14ac:dyDescent="0.3">
      <c r="A66" s="189"/>
      <c r="D66" s="190"/>
      <c r="H66" s="190"/>
    </row>
    <row r="67" spans="1:8" s="160" customFormat="1" ht="17.100000000000001" customHeight="1" x14ac:dyDescent="0.3">
      <c r="A67" s="189"/>
      <c r="D67" s="190"/>
      <c r="H67" s="190"/>
    </row>
    <row r="68" spans="1:8" s="160" customFormat="1" ht="17.100000000000001" customHeight="1" x14ac:dyDescent="0.3">
      <c r="A68" s="189"/>
      <c r="D68" s="190"/>
      <c r="H68" s="190"/>
    </row>
    <row r="69" spans="1:8" s="160" customFormat="1" ht="17.100000000000001" customHeight="1" x14ac:dyDescent="0.3">
      <c r="A69" s="189"/>
      <c r="D69" s="190"/>
      <c r="H69" s="190"/>
    </row>
    <row r="70" spans="1:8" s="160" customFormat="1" ht="17.100000000000001" customHeight="1" x14ac:dyDescent="0.3">
      <c r="A70" s="189"/>
      <c r="D70" s="190"/>
      <c r="H70" s="190"/>
    </row>
    <row r="71" spans="1:8" s="160" customFormat="1" ht="17.100000000000001" customHeight="1" x14ac:dyDescent="0.3">
      <c r="A71" s="189"/>
      <c r="D71" s="190"/>
      <c r="H71" s="190"/>
    </row>
    <row r="72" spans="1:8" s="160" customFormat="1" ht="17.100000000000001" customHeight="1" x14ac:dyDescent="0.3">
      <c r="A72" s="189"/>
      <c r="D72" s="190"/>
      <c r="H72" s="190"/>
    </row>
    <row r="73" spans="1:8" s="160" customFormat="1" ht="17.100000000000001" customHeight="1" x14ac:dyDescent="0.3">
      <c r="A73" s="189"/>
      <c r="D73" s="190"/>
      <c r="H73" s="190"/>
    </row>
    <row r="74" spans="1:8" s="160" customFormat="1" ht="17.100000000000001" customHeight="1" x14ac:dyDescent="0.3">
      <c r="A74" s="189"/>
      <c r="D74" s="190"/>
      <c r="H74" s="190"/>
    </row>
    <row r="75" spans="1:8" s="160" customFormat="1" ht="17.100000000000001" customHeight="1" x14ac:dyDescent="0.3">
      <c r="A75" s="189"/>
      <c r="D75" s="190"/>
      <c r="H75" s="190"/>
    </row>
    <row r="76" spans="1:8" s="160" customFormat="1" ht="17.100000000000001" customHeight="1" x14ac:dyDescent="0.3">
      <c r="A76" s="189"/>
      <c r="D76" s="190"/>
      <c r="H76" s="190"/>
    </row>
    <row r="77" spans="1:8" s="160" customFormat="1" ht="17.100000000000001" customHeight="1" x14ac:dyDescent="0.3">
      <c r="A77" s="189"/>
      <c r="D77" s="190"/>
      <c r="H77" s="190"/>
    </row>
    <row r="78" spans="1:8" s="160" customFormat="1" ht="17.100000000000001" customHeight="1" x14ac:dyDescent="0.3">
      <c r="A78" s="189"/>
      <c r="D78" s="190"/>
      <c r="H78" s="190"/>
    </row>
    <row r="79" spans="1:8" s="160" customFormat="1" ht="17.100000000000001" customHeight="1" x14ac:dyDescent="0.3">
      <c r="A79" s="189"/>
      <c r="D79" s="190"/>
      <c r="H79" s="190"/>
    </row>
    <row r="80" spans="1:8" s="160" customFormat="1" ht="17.100000000000001" customHeight="1" x14ac:dyDescent="0.3">
      <c r="A80" s="189"/>
      <c r="D80" s="190"/>
      <c r="H80" s="190"/>
    </row>
    <row r="81" spans="1:8" s="160" customFormat="1" ht="17.100000000000001" customHeight="1" x14ac:dyDescent="0.3">
      <c r="A81" s="189"/>
      <c r="D81" s="190"/>
      <c r="H81" s="190"/>
    </row>
    <row r="82" spans="1:8" s="160" customFormat="1" ht="17.100000000000001" customHeight="1" x14ac:dyDescent="0.3">
      <c r="A82" s="189"/>
      <c r="D82" s="190"/>
      <c r="H82" s="190"/>
    </row>
    <row r="83" spans="1:8" s="160" customFormat="1" ht="17.100000000000001" customHeight="1" x14ac:dyDescent="0.3">
      <c r="A83" s="189"/>
      <c r="D83" s="190"/>
      <c r="H83" s="190"/>
    </row>
    <row r="84" spans="1:8" s="160" customFormat="1" ht="17.100000000000001" customHeight="1" x14ac:dyDescent="0.3">
      <c r="A84" s="189"/>
      <c r="D84" s="190"/>
      <c r="H84" s="190"/>
    </row>
    <row r="85" spans="1:8" s="160" customFormat="1" ht="17.100000000000001" customHeight="1" x14ac:dyDescent="0.3">
      <c r="A85" s="189"/>
      <c r="D85" s="190"/>
      <c r="H85" s="190"/>
    </row>
    <row r="86" spans="1:8" s="160" customFormat="1" ht="17.100000000000001" customHeight="1" x14ac:dyDescent="0.3">
      <c r="A86" s="189"/>
      <c r="D86" s="190"/>
      <c r="H86" s="190"/>
    </row>
    <row r="87" spans="1:8" s="160" customFormat="1" ht="17.100000000000001" customHeight="1" x14ac:dyDescent="0.3">
      <c r="A87" s="189"/>
      <c r="D87" s="190"/>
      <c r="H87" s="190"/>
    </row>
    <row r="88" spans="1:8" s="160" customFormat="1" ht="17.100000000000001" customHeight="1" x14ac:dyDescent="0.3">
      <c r="A88" s="189"/>
      <c r="D88" s="190"/>
      <c r="H88" s="190"/>
    </row>
    <row r="89" spans="1:8" s="160" customFormat="1" ht="17.100000000000001" customHeight="1" x14ac:dyDescent="0.3">
      <c r="A89" s="189"/>
      <c r="D89" s="190"/>
      <c r="H89" s="190"/>
    </row>
    <row r="90" spans="1:8" s="160" customFormat="1" ht="17.100000000000001" customHeight="1" x14ac:dyDescent="0.3">
      <c r="A90" s="189"/>
      <c r="D90" s="190"/>
      <c r="H90" s="190"/>
    </row>
    <row r="91" spans="1:8" s="160" customFormat="1" ht="17.100000000000001" customHeight="1" x14ac:dyDescent="0.3">
      <c r="A91" s="189"/>
      <c r="D91" s="190"/>
      <c r="H91" s="190"/>
    </row>
    <row r="92" spans="1:8" s="160" customFormat="1" ht="17.100000000000001" customHeight="1" x14ac:dyDescent="0.3">
      <c r="A92" s="189"/>
      <c r="D92" s="190"/>
      <c r="H92" s="190"/>
    </row>
    <row r="93" spans="1:8" s="160" customFormat="1" ht="17.100000000000001" customHeight="1" x14ac:dyDescent="0.3">
      <c r="A93" s="189"/>
      <c r="D93" s="190"/>
      <c r="H93" s="190"/>
    </row>
    <row r="94" spans="1:8" s="160" customFormat="1" ht="17.100000000000001" customHeight="1" x14ac:dyDescent="0.3">
      <c r="A94" s="189"/>
      <c r="D94" s="190"/>
      <c r="H94" s="190"/>
    </row>
    <row r="95" spans="1:8" s="160" customFormat="1" ht="17.100000000000001" customHeight="1" x14ac:dyDescent="0.3">
      <c r="A95" s="189"/>
      <c r="D95" s="190"/>
      <c r="H95" s="190"/>
    </row>
    <row r="96" spans="1:8" s="160" customFormat="1" ht="17.100000000000001" customHeight="1" x14ac:dyDescent="0.3">
      <c r="A96" s="189"/>
      <c r="D96" s="190"/>
      <c r="H96" s="190"/>
    </row>
    <row r="97" spans="1:8" s="160" customFormat="1" ht="17.100000000000001" customHeight="1" x14ac:dyDescent="0.3">
      <c r="A97" s="189"/>
      <c r="D97" s="190"/>
      <c r="H97" s="190"/>
    </row>
    <row r="98" spans="1:8" s="160" customFormat="1" ht="17.100000000000001" customHeight="1" x14ac:dyDescent="0.3">
      <c r="A98" s="189"/>
      <c r="D98" s="190"/>
      <c r="H98" s="190"/>
    </row>
    <row r="99" spans="1:8" s="160" customFormat="1" ht="17.100000000000001" customHeight="1" x14ac:dyDescent="0.3">
      <c r="A99" s="189"/>
      <c r="D99" s="190"/>
      <c r="H99" s="190"/>
    </row>
    <row r="100" spans="1:8" s="160" customFormat="1" ht="17.100000000000001" customHeight="1" x14ac:dyDescent="0.3">
      <c r="A100" s="189"/>
      <c r="D100" s="190"/>
      <c r="H100" s="190"/>
    </row>
    <row r="101" spans="1:8" s="160" customFormat="1" ht="17.100000000000001" customHeight="1" x14ac:dyDescent="0.3">
      <c r="A101" s="189"/>
      <c r="D101" s="190"/>
      <c r="H101" s="190"/>
    </row>
    <row r="102" spans="1:8" s="160" customFormat="1" ht="17.100000000000001" customHeight="1" x14ac:dyDescent="0.3">
      <c r="A102" s="189"/>
      <c r="D102" s="190"/>
      <c r="H102" s="190"/>
    </row>
    <row r="103" spans="1:8" s="160" customFormat="1" ht="17.100000000000001" customHeight="1" x14ac:dyDescent="0.3">
      <c r="A103" s="189"/>
      <c r="D103" s="190"/>
      <c r="H103" s="190"/>
    </row>
    <row r="104" spans="1:8" s="160" customFormat="1" ht="17.100000000000001" customHeight="1" x14ac:dyDescent="0.3">
      <c r="A104" s="189"/>
      <c r="D104" s="190"/>
      <c r="H104" s="190"/>
    </row>
    <row r="105" spans="1:8" s="160" customFormat="1" ht="17.100000000000001" customHeight="1" x14ac:dyDescent="0.3">
      <c r="A105" s="189"/>
      <c r="D105" s="190"/>
      <c r="H105" s="190"/>
    </row>
    <row r="106" spans="1:8" s="160" customFormat="1" ht="17.100000000000001" customHeight="1" x14ac:dyDescent="0.3">
      <c r="A106" s="189"/>
      <c r="D106" s="190"/>
      <c r="H106" s="190"/>
    </row>
    <row r="107" spans="1:8" s="160" customFormat="1" ht="17.100000000000001" customHeight="1" x14ac:dyDescent="0.3">
      <c r="A107" s="189"/>
      <c r="D107" s="190"/>
      <c r="H107" s="190"/>
    </row>
    <row r="108" spans="1:8" s="160" customFormat="1" ht="17.100000000000001" customHeight="1" x14ac:dyDescent="0.3">
      <c r="A108" s="189"/>
      <c r="D108" s="190"/>
      <c r="H108" s="190"/>
    </row>
    <row r="109" spans="1:8" s="160" customFormat="1" ht="17.100000000000001" customHeight="1" x14ac:dyDescent="0.3">
      <c r="A109" s="189"/>
      <c r="D109" s="190"/>
      <c r="H109" s="190"/>
    </row>
    <row r="110" spans="1:8" s="160" customFormat="1" ht="17.100000000000001" customHeight="1" x14ac:dyDescent="0.3">
      <c r="A110" s="189"/>
      <c r="D110" s="190"/>
      <c r="H110" s="190"/>
    </row>
    <row r="111" spans="1:8" s="160" customFormat="1" ht="17.100000000000001" customHeight="1" x14ac:dyDescent="0.3">
      <c r="A111" s="189"/>
      <c r="D111" s="190"/>
      <c r="H111" s="190"/>
    </row>
    <row r="112" spans="1:8" s="160" customFormat="1" ht="17.100000000000001" customHeight="1" x14ac:dyDescent="0.3">
      <c r="A112" s="189"/>
      <c r="D112" s="190"/>
      <c r="H112" s="190"/>
    </row>
    <row r="113" spans="1:8" s="160" customFormat="1" ht="17.100000000000001" customHeight="1" x14ac:dyDescent="0.3">
      <c r="A113" s="189"/>
      <c r="D113" s="190"/>
      <c r="H113" s="190"/>
    </row>
    <row r="114" spans="1:8" s="160" customFormat="1" ht="17.100000000000001" customHeight="1" x14ac:dyDescent="0.3">
      <c r="A114" s="189"/>
      <c r="D114" s="190"/>
      <c r="H114" s="190"/>
    </row>
    <row r="115" spans="1:8" s="160" customFormat="1" ht="17.100000000000001" customHeight="1" x14ac:dyDescent="0.3">
      <c r="A115" s="189"/>
      <c r="D115" s="190"/>
      <c r="H115" s="190"/>
    </row>
    <row r="116" spans="1:8" s="160" customFormat="1" ht="17.100000000000001" customHeight="1" x14ac:dyDescent="0.3">
      <c r="A116" s="189"/>
      <c r="D116" s="190"/>
      <c r="H116" s="190"/>
    </row>
    <row r="117" spans="1:8" s="160" customFormat="1" ht="17.100000000000001" customHeight="1" x14ac:dyDescent="0.3">
      <c r="A117" s="189"/>
      <c r="D117" s="190"/>
      <c r="H117" s="190"/>
    </row>
    <row r="118" spans="1:8" s="160" customFormat="1" ht="17.100000000000001" customHeight="1" x14ac:dyDescent="0.3">
      <c r="A118" s="189"/>
      <c r="D118" s="190"/>
      <c r="H118" s="190"/>
    </row>
    <row r="119" spans="1:8" s="160" customFormat="1" ht="17.100000000000001" customHeight="1" x14ac:dyDescent="0.3">
      <c r="A119" s="189"/>
      <c r="D119" s="190"/>
      <c r="H119" s="190"/>
    </row>
    <row r="120" spans="1:8" s="160" customFormat="1" ht="17.100000000000001" customHeight="1" x14ac:dyDescent="0.3">
      <c r="A120" s="189"/>
      <c r="D120" s="190"/>
      <c r="H120" s="190"/>
    </row>
    <row r="121" spans="1:8" s="160" customFormat="1" ht="17.100000000000001" customHeight="1" x14ac:dyDescent="0.3">
      <c r="A121" s="189"/>
      <c r="D121" s="190"/>
      <c r="H121" s="190"/>
    </row>
    <row r="122" spans="1:8" s="160" customFormat="1" ht="17.100000000000001" customHeight="1" x14ac:dyDescent="0.3">
      <c r="A122" s="189"/>
      <c r="D122" s="190"/>
      <c r="H122" s="190"/>
    </row>
    <row r="123" spans="1:8" s="160" customFormat="1" ht="17.100000000000001" customHeight="1" x14ac:dyDescent="0.3">
      <c r="A123" s="189"/>
      <c r="D123" s="190"/>
      <c r="H123" s="190"/>
    </row>
    <row r="124" spans="1:8" s="160" customFormat="1" ht="17.100000000000001" customHeight="1" x14ac:dyDescent="0.3">
      <c r="A124" s="189"/>
      <c r="D124" s="190"/>
      <c r="H124" s="190"/>
    </row>
    <row r="125" spans="1:8" s="160" customFormat="1" ht="17.100000000000001" customHeight="1" x14ac:dyDescent="0.3">
      <c r="A125" s="189"/>
      <c r="D125" s="190"/>
      <c r="H125" s="190"/>
    </row>
    <row r="126" spans="1:8" s="160" customFormat="1" ht="17.100000000000001" customHeight="1" x14ac:dyDescent="0.3">
      <c r="A126" s="189"/>
      <c r="D126" s="190"/>
      <c r="H126" s="190"/>
    </row>
    <row r="127" spans="1:8" s="160" customFormat="1" ht="17.100000000000001" customHeight="1" x14ac:dyDescent="0.3">
      <c r="A127" s="189"/>
      <c r="D127" s="190"/>
      <c r="H127" s="190"/>
    </row>
    <row r="128" spans="1:8" s="160" customFormat="1" ht="17.100000000000001" customHeight="1" x14ac:dyDescent="0.3">
      <c r="A128" s="189"/>
      <c r="D128" s="190"/>
      <c r="H128" s="190"/>
    </row>
    <row r="129" spans="1:8" s="160" customFormat="1" ht="17.100000000000001" customHeight="1" x14ac:dyDescent="0.3">
      <c r="A129" s="189"/>
      <c r="D129" s="190"/>
      <c r="H129" s="190"/>
    </row>
    <row r="130" spans="1:8" s="160" customFormat="1" ht="17.100000000000001" customHeight="1" x14ac:dyDescent="0.3">
      <c r="A130" s="189"/>
      <c r="D130" s="190"/>
      <c r="H130" s="190"/>
    </row>
    <row r="131" spans="1:8" s="160" customFormat="1" ht="17.100000000000001" customHeight="1" x14ac:dyDescent="0.3">
      <c r="A131" s="189"/>
      <c r="D131" s="190"/>
      <c r="H131" s="190"/>
    </row>
    <row r="132" spans="1:8" s="160" customFormat="1" ht="17.100000000000001" customHeight="1" x14ac:dyDescent="0.3">
      <c r="A132" s="189"/>
      <c r="D132" s="190"/>
      <c r="H132" s="190"/>
    </row>
    <row r="133" spans="1:8" s="160" customFormat="1" ht="17.100000000000001" customHeight="1" x14ac:dyDescent="0.3">
      <c r="A133" s="189"/>
      <c r="D133" s="190"/>
      <c r="H133" s="190"/>
    </row>
    <row r="134" spans="1:8" s="160" customFormat="1" ht="17.100000000000001" customHeight="1" x14ac:dyDescent="0.3">
      <c r="A134" s="189"/>
      <c r="D134" s="190"/>
      <c r="H134" s="190"/>
    </row>
    <row r="135" spans="1:8" s="160" customFormat="1" ht="17.100000000000001" customHeight="1" x14ac:dyDescent="0.3">
      <c r="A135" s="189"/>
      <c r="D135" s="190"/>
      <c r="H135" s="190"/>
    </row>
    <row r="136" spans="1:8" s="160" customFormat="1" ht="17.100000000000001" customHeight="1" x14ac:dyDescent="0.3">
      <c r="A136" s="189"/>
      <c r="D136" s="190"/>
      <c r="H136" s="190"/>
    </row>
    <row r="137" spans="1:8" s="160" customFormat="1" ht="17.100000000000001" customHeight="1" x14ac:dyDescent="0.3">
      <c r="A137" s="189"/>
      <c r="D137" s="190"/>
      <c r="H137" s="190"/>
    </row>
    <row r="138" spans="1:8" s="160" customFormat="1" ht="17.100000000000001" customHeight="1" x14ac:dyDescent="0.3">
      <c r="A138" s="189"/>
      <c r="D138" s="190"/>
      <c r="H138" s="190"/>
    </row>
    <row r="139" spans="1:8" s="160" customFormat="1" ht="17.100000000000001" customHeight="1" x14ac:dyDescent="0.3">
      <c r="A139" s="189"/>
      <c r="D139" s="190"/>
      <c r="H139" s="190"/>
    </row>
    <row r="140" spans="1:8" s="160" customFormat="1" ht="17.100000000000001" customHeight="1" x14ac:dyDescent="0.3">
      <c r="A140" s="189"/>
      <c r="D140" s="190"/>
      <c r="H140" s="190"/>
    </row>
    <row r="141" spans="1:8" s="160" customFormat="1" ht="17.100000000000001" customHeight="1" x14ac:dyDescent="0.3">
      <c r="A141" s="189"/>
      <c r="D141" s="190"/>
      <c r="H141" s="190"/>
    </row>
    <row r="142" spans="1:8" s="160" customFormat="1" ht="17.100000000000001" customHeight="1" x14ac:dyDescent="0.3">
      <c r="A142" s="189"/>
      <c r="D142" s="190"/>
      <c r="H142" s="190"/>
    </row>
    <row r="143" spans="1:8" s="160" customFormat="1" ht="17.100000000000001" customHeight="1" x14ac:dyDescent="0.3">
      <c r="A143" s="189"/>
      <c r="D143" s="190"/>
      <c r="H143" s="190"/>
    </row>
    <row r="144" spans="1:8" s="160" customFormat="1" ht="17.100000000000001" customHeight="1" x14ac:dyDescent="0.3">
      <c r="A144" s="189"/>
      <c r="D144" s="190"/>
      <c r="H144" s="190"/>
    </row>
    <row r="145" spans="1:8" s="160" customFormat="1" ht="17.100000000000001" customHeight="1" x14ac:dyDescent="0.3">
      <c r="A145" s="189"/>
      <c r="D145" s="190"/>
      <c r="H145" s="190"/>
    </row>
    <row r="146" spans="1:8" s="160" customFormat="1" ht="17.100000000000001" customHeight="1" x14ac:dyDescent="0.3">
      <c r="A146" s="189"/>
      <c r="D146" s="190"/>
      <c r="H146" s="190"/>
    </row>
    <row r="147" spans="1:8" s="160" customFormat="1" ht="17.100000000000001" customHeight="1" x14ac:dyDescent="0.3">
      <c r="A147" s="189"/>
      <c r="D147" s="190"/>
      <c r="H147" s="190"/>
    </row>
    <row r="148" spans="1:8" s="160" customFormat="1" ht="17.100000000000001" customHeight="1" x14ac:dyDescent="0.3">
      <c r="A148" s="189"/>
      <c r="D148" s="190"/>
      <c r="H148" s="190"/>
    </row>
    <row r="149" spans="1:8" s="160" customFormat="1" ht="17.100000000000001" customHeight="1" x14ac:dyDescent="0.3">
      <c r="A149" s="189"/>
      <c r="D149" s="190"/>
      <c r="H149" s="190"/>
    </row>
    <row r="150" spans="1:8" s="160" customFormat="1" ht="17.100000000000001" customHeight="1" x14ac:dyDescent="0.3">
      <c r="A150" s="189"/>
      <c r="D150" s="190"/>
      <c r="H150" s="190"/>
    </row>
    <row r="151" spans="1:8" s="160" customFormat="1" ht="17.100000000000001" customHeight="1" x14ac:dyDescent="0.3">
      <c r="A151" s="189"/>
      <c r="D151" s="190"/>
      <c r="H151" s="190"/>
    </row>
    <row r="152" spans="1:8" s="160" customFormat="1" ht="17.100000000000001" customHeight="1" x14ac:dyDescent="0.3">
      <c r="A152" s="189"/>
      <c r="D152" s="190"/>
      <c r="H152" s="190"/>
    </row>
    <row r="153" spans="1:8" s="160" customFormat="1" ht="17.100000000000001" customHeight="1" x14ac:dyDescent="0.3">
      <c r="A153" s="189"/>
      <c r="D153" s="190"/>
      <c r="H153" s="190"/>
    </row>
    <row r="154" spans="1:8" s="160" customFormat="1" ht="17.100000000000001" customHeight="1" x14ac:dyDescent="0.3">
      <c r="A154" s="189"/>
      <c r="D154" s="190"/>
      <c r="H154" s="190"/>
    </row>
    <row r="155" spans="1:8" s="160" customFormat="1" ht="17.100000000000001" customHeight="1" x14ac:dyDescent="0.3">
      <c r="A155" s="189"/>
      <c r="D155" s="190"/>
      <c r="H155" s="190"/>
    </row>
    <row r="156" spans="1:8" s="160" customFormat="1" ht="17.100000000000001" customHeight="1" x14ac:dyDescent="0.3">
      <c r="A156" s="189"/>
      <c r="D156" s="190"/>
      <c r="H156" s="190"/>
    </row>
    <row r="157" spans="1:8" s="160" customFormat="1" ht="17.100000000000001" customHeight="1" x14ac:dyDescent="0.3">
      <c r="A157" s="189"/>
      <c r="D157" s="190"/>
      <c r="H157" s="190"/>
    </row>
    <row r="158" spans="1:8" s="160" customFormat="1" ht="17.100000000000001" customHeight="1" x14ac:dyDescent="0.3">
      <c r="A158" s="189"/>
      <c r="D158" s="190"/>
      <c r="H158" s="190"/>
    </row>
    <row r="159" spans="1:8" s="160" customFormat="1" ht="17.100000000000001" customHeight="1" x14ac:dyDescent="0.3">
      <c r="A159" s="189"/>
      <c r="D159" s="190"/>
      <c r="H159" s="190"/>
    </row>
    <row r="160" spans="1:8" s="160" customFormat="1" ht="17.100000000000001" customHeight="1" x14ac:dyDescent="0.3">
      <c r="A160" s="189"/>
      <c r="D160" s="190"/>
      <c r="H160" s="190"/>
    </row>
    <row r="161" spans="1:8" s="160" customFormat="1" ht="17.100000000000001" customHeight="1" x14ac:dyDescent="0.3">
      <c r="A161" s="189"/>
      <c r="D161" s="190"/>
      <c r="H161" s="190"/>
    </row>
    <row r="162" spans="1:8" s="160" customFormat="1" ht="17.100000000000001" customHeight="1" x14ac:dyDescent="0.3">
      <c r="A162" s="189"/>
      <c r="D162" s="190"/>
      <c r="H162" s="190"/>
    </row>
    <row r="163" spans="1:8" s="160" customFormat="1" ht="17.100000000000001" customHeight="1" x14ac:dyDescent="0.3">
      <c r="A163" s="189"/>
      <c r="D163" s="190"/>
      <c r="H163" s="190"/>
    </row>
    <row r="164" spans="1:8" s="160" customFormat="1" ht="17.100000000000001" customHeight="1" x14ac:dyDescent="0.3">
      <c r="A164" s="189"/>
      <c r="D164" s="190"/>
      <c r="H164" s="190"/>
    </row>
    <row r="165" spans="1:8" s="160" customFormat="1" ht="17.100000000000001" customHeight="1" x14ac:dyDescent="0.3">
      <c r="A165" s="189"/>
      <c r="D165" s="190"/>
      <c r="H165" s="190"/>
    </row>
    <row r="166" spans="1:8" s="160" customFormat="1" ht="17.100000000000001" customHeight="1" x14ac:dyDescent="0.3">
      <c r="A166" s="189"/>
      <c r="D166" s="190"/>
      <c r="H166" s="190"/>
    </row>
    <row r="167" spans="1:8" s="160" customFormat="1" ht="17.100000000000001" customHeight="1" x14ac:dyDescent="0.3">
      <c r="A167" s="189"/>
      <c r="D167" s="190"/>
      <c r="H167" s="190"/>
    </row>
    <row r="168" spans="1:8" s="160" customFormat="1" ht="17.100000000000001" customHeight="1" x14ac:dyDescent="0.3">
      <c r="A168" s="189"/>
      <c r="D168" s="190"/>
      <c r="H168" s="190"/>
    </row>
    <row r="169" spans="1:8" s="160" customFormat="1" ht="17.100000000000001" customHeight="1" x14ac:dyDescent="0.3">
      <c r="A169" s="189"/>
      <c r="D169" s="190"/>
      <c r="H169" s="190"/>
    </row>
    <row r="170" spans="1:8" s="160" customFormat="1" ht="17.100000000000001" customHeight="1" x14ac:dyDescent="0.3">
      <c r="A170" s="189"/>
      <c r="D170" s="190"/>
      <c r="H170" s="190"/>
    </row>
    <row r="171" spans="1:8" s="160" customFormat="1" ht="17.100000000000001" customHeight="1" x14ac:dyDescent="0.3">
      <c r="A171" s="189"/>
      <c r="D171" s="190"/>
      <c r="H171" s="190"/>
    </row>
    <row r="172" spans="1:8" s="160" customFormat="1" ht="17.100000000000001" customHeight="1" x14ac:dyDescent="0.3">
      <c r="A172" s="189"/>
      <c r="D172" s="190"/>
      <c r="H172" s="190"/>
    </row>
    <row r="173" spans="1:8" s="160" customFormat="1" ht="17.100000000000001" customHeight="1" x14ac:dyDescent="0.3">
      <c r="A173" s="189"/>
      <c r="D173" s="190"/>
      <c r="H173" s="190"/>
    </row>
    <row r="174" spans="1:8" s="160" customFormat="1" ht="17.100000000000001" customHeight="1" x14ac:dyDescent="0.3">
      <c r="A174" s="189"/>
      <c r="D174" s="190"/>
      <c r="E174" s="138"/>
      <c r="F174" s="192"/>
      <c r="G174" s="192"/>
      <c r="H174" s="190"/>
    </row>
    <row r="175" spans="1:8" s="160" customFormat="1" ht="17.100000000000001" customHeight="1" x14ac:dyDescent="0.3">
      <c r="A175" s="189"/>
      <c r="D175" s="190"/>
      <c r="E175" s="138"/>
      <c r="F175" s="192"/>
      <c r="G175" s="192"/>
      <c r="H175" s="190"/>
    </row>
    <row r="176" spans="1:8" s="160" customFormat="1" ht="17.100000000000001" customHeight="1" x14ac:dyDescent="0.3">
      <c r="A176" s="189"/>
      <c r="D176" s="190"/>
      <c r="E176" s="138"/>
      <c r="F176" s="192"/>
      <c r="G176" s="192"/>
      <c r="H176" s="190"/>
    </row>
    <row r="177" spans="1:8" s="160" customFormat="1" ht="17.100000000000001" customHeight="1" x14ac:dyDescent="0.3">
      <c r="A177" s="189"/>
      <c r="D177" s="190"/>
      <c r="E177" s="138"/>
      <c r="F177" s="192"/>
      <c r="G177" s="192"/>
      <c r="H177" s="190"/>
    </row>
    <row r="178" spans="1:8" s="160" customFormat="1" ht="17.100000000000001" customHeight="1" x14ac:dyDescent="0.3">
      <c r="A178" s="189"/>
      <c r="D178" s="190"/>
      <c r="E178" s="138"/>
      <c r="F178" s="192"/>
      <c r="G178" s="192"/>
      <c r="H178" s="190"/>
    </row>
    <row r="179" spans="1:8" s="160" customFormat="1" ht="17.100000000000001" customHeight="1" x14ac:dyDescent="0.3">
      <c r="A179" s="189"/>
      <c r="D179" s="190"/>
      <c r="E179" s="138"/>
      <c r="F179" s="192"/>
      <c r="G179" s="192"/>
      <c r="H179" s="190"/>
    </row>
    <row r="180" spans="1:8" s="160" customFormat="1" ht="17.100000000000001" customHeight="1" x14ac:dyDescent="0.3">
      <c r="A180" s="189"/>
      <c r="D180" s="190"/>
      <c r="E180" s="138"/>
      <c r="F180" s="192"/>
      <c r="G180" s="192"/>
      <c r="H180" s="190"/>
    </row>
    <row r="181" spans="1:8" s="160" customFormat="1" ht="17.100000000000001" customHeight="1" x14ac:dyDescent="0.3">
      <c r="A181" s="189"/>
      <c r="D181" s="190"/>
      <c r="E181" s="138"/>
      <c r="F181" s="192"/>
      <c r="G181" s="192"/>
      <c r="H181" s="190"/>
    </row>
    <row r="182" spans="1:8" s="160" customFormat="1" ht="17.100000000000001" customHeight="1" x14ac:dyDescent="0.3">
      <c r="A182" s="189"/>
      <c r="D182" s="190"/>
      <c r="E182" s="138"/>
      <c r="F182" s="192"/>
      <c r="G182" s="192"/>
      <c r="H182" s="190"/>
    </row>
    <row r="183" spans="1:8" s="160" customFormat="1" ht="17.100000000000001" customHeight="1" x14ac:dyDescent="0.3">
      <c r="A183" s="189"/>
      <c r="D183" s="190"/>
      <c r="E183" s="138"/>
      <c r="F183" s="192"/>
      <c r="G183" s="192"/>
      <c r="H183" s="190"/>
    </row>
    <row r="184" spans="1:8" s="160" customFormat="1" ht="17.100000000000001" customHeight="1" x14ac:dyDescent="0.3">
      <c r="A184" s="189"/>
      <c r="D184" s="190"/>
      <c r="E184" s="138"/>
      <c r="F184" s="192"/>
      <c r="G184" s="192"/>
      <c r="H184" s="190"/>
    </row>
    <row r="185" spans="1:8" s="160" customFormat="1" ht="17.100000000000001" customHeight="1" x14ac:dyDescent="0.3">
      <c r="A185" s="189"/>
      <c r="D185" s="190"/>
      <c r="E185" s="138"/>
      <c r="F185" s="192"/>
      <c r="G185" s="192"/>
      <c r="H185" s="190"/>
    </row>
    <row r="186" spans="1:8" s="160" customFormat="1" ht="17.100000000000001" customHeight="1" x14ac:dyDescent="0.3">
      <c r="A186" s="189"/>
      <c r="D186" s="190"/>
      <c r="E186" s="138"/>
      <c r="F186" s="192"/>
      <c r="G186" s="192"/>
      <c r="H186" s="190"/>
    </row>
    <row r="187" spans="1:8" s="160" customFormat="1" ht="17.100000000000001" customHeight="1" x14ac:dyDescent="0.3">
      <c r="A187" s="189"/>
      <c r="D187" s="190"/>
      <c r="E187" s="138"/>
      <c r="F187" s="192"/>
      <c r="G187" s="192"/>
      <c r="H187" s="190"/>
    </row>
    <row r="188" spans="1:8" s="160" customFormat="1" ht="17.100000000000001" customHeight="1" x14ac:dyDescent="0.3">
      <c r="A188" s="189"/>
      <c r="D188" s="190"/>
      <c r="E188" s="138"/>
      <c r="F188" s="192"/>
      <c r="G188" s="192"/>
      <c r="H188" s="190"/>
    </row>
    <row r="189" spans="1:8" s="160" customFormat="1" ht="17.100000000000001" customHeight="1" x14ac:dyDescent="0.3">
      <c r="A189" s="189"/>
      <c r="D189" s="190"/>
      <c r="E189" s="138"/>
      <c r="F189" s="192"/>
      <c r="G189" s="192"/>
      <c r="H189" s="190"/>
    </row>
    <row r="190" spans="1:8" s="160" customFormat="1" ht="17.100000000000001" customHeight="1" x14ac:dyDescent="0.3">
      <c r="A190" s="189"/>
      <c r="D190" s="190"/>
      <c r="E190" s="138"/>
      <c r="F190" s="192"/>
      <c r="G190" s="192"/>
      <c r="H190" s="190"/>
    </row>
    <row r="191" spans="1:8" s="160" customFormat="1" ht="17.100000000000001" customHeight="1" x14ac:dyDescent="0.3">
      <c r="A191" s="189"/>
      <c r="D191" s="190"/>
      <c r="E191" s="138"/>
      <c r="F191" s="192"/>
      <c r="G191" s="192"/>
      <c r="H191" s="190"/>
    </row>
    <row r="192" spans="1:8" s="160" customFormat="1" ht="17.100000000000001" customHeight="1" x14ac:dyDescent="0.3">
      <c r="A192" s="189"/>
      <c r="D192" s="190"/>
      <c r="E192" s="138"/>
      <c r="F192" s="192"/>
      <c r="G192" s="192"/>
      <c r="H192" s="190"/>
    </row>
    <row r="193" spans="1:8" s="160" customFormat="1" ht="17.100000000000001" customHeight="1" x14ac:dyDescent="0.3">
      <c r="A193" s="189"/>
      <c r="D193" s="190"/>
      <c r="E193" s="138"/>
      <c r="F193" s="192"/>
      <c r="G193" s="192"/>
      <c r="H193" s="190"/>
    </row>
    <row r="194" spans="1:8" s="160" customFormat="1" ht="17.100000000000001" customHeight="1" x14ac:dyDescent="0.3">
      <c r="A194" s="189"/>
      <c r="D194" s="190"/>
      <c r="E194" s="138"/>
      <c r="F194" s="192"/>
      <c r="G194" s="192"/>
      <c r="H194" s="190"/>
    </row>
    <row r="195" spans="1:8" s="160" customFormat="1" ht="17.100000000000001" customHeight="1" x14ac:dyDescent="0.3">
      <c r="A195" s="189"/>
      <c r="D195" s="190"/>
      <c r="E195" s="138"/>
      <c r="F195" s="192"/>
      <c r="G195" s="192"/>
      <c r="H195" s="190"/>
    </row>
    <row r="196" spans="1:8" s="160" customFormat="1" ht="17.100000000000001" customHeight="1" x14ac:dyDescent="0.3">
      <c r="A196" s="189"/>
      <c r="D196" s="190"/>
      <c r="E196" s="138"/>
      <c r="F196" s="192"/>
      <c r="G196" s="192"/>
      <c r="H196" s="190"/>
    </row>
    <row r="197" spans="1:8" s="160" customFormat="1" ht="17.100000000000001" customHeight="1" x14ac:dyDescent="0.3">
      <c r="A197" s="189"/>
      <c r="D197" s="190"/>
      <c r="E197" s="138"/>
      <c r="F197" s="192"/>
      <c r="G197" s="192"/>
      <c r="H197" s="190"/>
    </row>
    <row r="198" spans="1:8" s="160" customFormat="1" ht="17.100000000000001" customHeight="1" x14ac:dyDescent="0.3">
      <c r="A198" s="189"/>
      <c r="D198" s="190"/>
      <c r="E198" s="138"/>
      <c r="F198" s="192"/>
      <c r="G198" s="192"/>
      <c r="H198" s="190"/>
    </row>
    <row r="199" spans="1:8" s="160" customFormat="1" ht="17.100000000000001" customHeight="1" x14ac:dyDescent="0.3">
      <c r="A199" s="189"/>
      <c r="D199" s="190"/>
      <c r="E199" s="138"/>
      <c r="F199" s="192"/>
      <c r="G199" s="192"/>
      <c r="H199" s="190"/>
    </row>
    <row r="200" spans="1:8" s="160" customFormat="1" ht="17.100000000000001" customHeight="1" x14ac:dyDescent="0.3">
      <c r="A200" s="189"/>
      <c r="D200" s="190"/>
      <c r="E200" s="138"/>
      <c r="F200" s="192"/>
      <c r="G200" s="192"/>
      <c r="H200" s="190"/>
    </row>
    <row r="201" spans="1:8" s="160" customFormat="1" ht="17.100000000000001" customHeight="1" x14ac:dyDescent="0.3">
      <c r="A201" s="189"/>
      <c r="D201" s="190"/>
      <c r="E201" s="138"/>
      <c r="F201" s="192"/>
      <c r="G201" s="192"/>
      <c r="H201" s="190"/>
    </row>
    <row r="202" spans="1:8" s="160" customFormat="1" ht="17.100000000000001" customHeight="1" x14ac:dyDescent="0.3">
      <c r="A202" s="189"/>
      <c r="D202" s="190"/>
      <c r="E202" s="138"/>
      <c r="F202" s="192"/>
      <c r="G202" s="192"/>
      <c r="H202" s="190"/>
    </row>
    <row r="203" spans="1:8" s="160" customFormat="1" ht="17.100000000000001" customHeight="1" x14ac:dyDescent="0.3">
      <c r="A203" s="189"/>
      <c r="D203" s="190"/>
      <c r="E203" s="138"/>
      <c r="F203" s="192"/>
      <c r="G203" s="192"/>
      <c r="H203" s="190"/>
    </row>
    <row r="204" spans="1:8" s="160" customFormat="1" ht="17.100000000000001" customHeight="1" x14ac:dyDescent="0.3">
      <c r="A204" s="189"/>
      <c r="D204" s="190"/>
      <c r="E204" s="138"/>
      <c r="F204" s="192"/>
      <c r="G204" s="192"/>
      <c r="H204" s="190"/>
    </row>
    <row r="205" spans="1:8" s="160" customFormat="1" ht="17.100000000000001" customHeight="1" x14ac:dyDescent="0.3">
      <c r="A205" s="189"/>
      <c r="D205" s="190"/>
      <c r="E205" s="138"/>
      <c r="F205" s="192"/>
      <c r="G205" s="192"/>
      <c r="H205" s="190"/>
    </row>
    <row r="206" spans="1:8" s="160" customFormat="1" ht="17.100000000000001" customHeight="1" x14ac:dyDescent="0.3">
      <c r="A206" s="193"/>
      <c r="B206" s="192"/>
      <c r="C206" s="192"/>
      <c r="D206" s="190"/>
      <c r="E206" s="138"/>
      <c r="F206" s="192"/>
      <c r="G206" s="192"/>
      <c r="H206" s="190"/>
    </row>
  </sheetData>
  <mergeCells count="4">
    <mergeCell ref="A1:H1"/>
    <mergeCell ref="A3:D3"/>
    <mergeCell ref="E3:H3"/>
    <mergeCell ref="A15:D17"/>
  </mergeCells>
  <phoneticPr fontId="3" type="noConversion"/>
  <pageMargins left="0.27559055118110237" right="0.27559055118110237" top="0.74803149606299213" bottom="0.27559055118110237" header="0.31496062992125984" footer="0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view="pageBreakPreview" zoomScaleNormal="100" zoomScaleSheetLayoutView="100" workbookViewId="0">
      <selection activeCell="X7" sqref="X7"/>
    </sheetView>
  </sheetViews>
  <sheetFormatPr defaultRowHeight="12" x14ac:dyDescent="0.3"/>
  <cols>
    <col min="1" max="1" width="5.25" style="1" bestFit="1" customWidth="1"/>
    <col min="2" max="2" width="9.25" style="1" customWidth="1"/>
    <col min="3" max="3" width="12.75" style="4" customWidth="1"/>
    <col min="4" max="4" width="10.25" style="2" customWidth="1"/>
    <col min="5" max="5" width="3.625" style="1" customWidth="1"/>
    <col min="6" max="6" width="9" style="2"/>
    <col min="7" max="7" width="3.125" style="1" customWidth="1"/>
    <col min="8" max="8" width="9" style="2"/>
    <col min="9" max="9" width="3.25" style="1" customWidth="1"/>
    <col min="10" max="10" width="9" style="2"/>
    <col min="11" max="11" width="3" style="1" customWidth="1"/>
    <col min="12" max="12" width="13" style="2" customWidth="1"/>
    <col min="13" max="16384" width="9" style="1"/>
  </cols>
  <sheetData>
    <row r="1" spans="1:14" s="3" customFormat="1" ht="44.25" customHeight="1" x14ac:dyDescent="0.3">
      <c r="A1" s="51" t="s">
        <v>34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N1" s="7"/>
    </row>
    <row r="2" spans="1:14" s="3" customFormat="1" ht="5.25" customHeigh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N2" s="7"/>
    </row>
    <row r="3" spans="1:14" ht="28.5" customHeight="1" x14ac:dyDescent="0.3">
      <c r="A3" s="52" t="s">
        <v>4</v>
      </c>
      <c r="B3" s="53"/>
      <c r="C3" s="54" t="s">
        <v>131</v>
      </c>
      <c r="D3" s="55"/>
      <c r="E3" s="55"/>
      <c r="F3" s="55"/>
      <c r="G3" s="55"/>
      <c r="H3" s="55"/>
      <c r="I3" s="55"/>
      <c r="J3" s="55"/>
      <c r="K3" s="55"/>
      <c r="L3" s="56"/>
    </row>
    <row r="4" spans="1:14" ht="28.5" customHeight="1" x14ac:dyDescent="0.3">
      <c r="A4" s="52" t="s">
        <v>5</v>
      </c>
      <c r="B4" s="53"/>
      <c r="C4" s="54" t="s">
        <v>132</v>
      </c>
      <c r="D4" s="55"/>
      <c r="E4" s="55"/>
      <c r="F4" s="55"/>
      <c r="G4" s="55"/>
      <c r="H4" s="55"/>
      <c r="I4" s="55"/>
      <c r="J4" s="55"/>
      <c r="K4" s="55"/>
      <c r="L4" s="56"/>
    </row>
    <row r="5" spans="1:14" ht="28.5" customHeight="1" x14ac:dyDescent="0.3">
      <c r="A5" s="52" t="s">
        <v>6</v>
      </c>
      <c r="B5" s="53"/>
      <c r="C5" s="54" t="s">
        <v>133</v>
      </c>
      <c r="D5" s="55"/>
      <c r="E5" s="55"/>
      <c r="F5" s="55"/>
      <c r="G5" s="55"/>
      <c r="H5" s="55"/>
      <c r="I5" s="55"/>
      <c r="J5" s="55"/>
      <c r="K5" s="55"/>
      <c r="L5" s="56"/>
    </row>
    <row r="6" spans="1:14" ht="9.75" customHeight="1" x14ac:dyDescent="0.3">
      <c r="A6" s="8"/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4" ht="409.5" customHeight="1" x14ac:dyDescent="0.3">
      <c r="A7" s="48" t="s">
        <v>33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50"/>
    </row>
    <row r="8" spans="1:14" ht="6" customHeight="1" x14ac:dyDescent="0.3">
      <c r="A8" s="6"/>
      <c r="B8" s="6"/>
      <c r="C8" s="6"/>
      <c r="D8" s="5"/>
      <c r="E8" s="5"/>
      <c r="F8" s="5"/>
      <c r="G8" s="5"/>
      <c r="H8" s="5"/>
      <c r="I8" s="5"/>
      <c r="J8" s="5"/>
      <c r="K8" s="5"/>
      <c r="L8" s="5"/>
    </row>
    <row r="44" spans="2:2" ht="16.5" x14ac:dyDescent="0.3">
      <c r="B44"/>
    </row>
    <row r="45" spans="2:2" ht="16.5" x14ac:dyDescent="0.3">
      <c r="B45"/>
    </row>
    <row r="46" spans="2:2" ht="16.5" x14ac:dyDescent="0.3">
      <c r="B46"/>
    </row>
    <row r="47" spans="2:2" ht="16.5" x14ac:dyDescent="0.3">
      <c r="B47"/>
    </row>
  </sheetData>
  <mergeCells count="8">
    <mergeCell ref="A7:L7"/>
    <mergeCell ref="A1:L1"/>
    <mergeCell ref="A3:B3"/>
    <mergeCell ref="A4:B4"/>
    <mergeCell ref="A5:B5"/>
    <mergeCell ref="C3:L3"/>
    <mergeCell ref="C4:L4"/>
    <mergeCell ref="C5:L5"/>
  </mergeCells>
  <phoneticPr fontId="3" type="noConversion"/>
  <pageMargins left="0.23622047244094491" right="0.23622047244094491" top="0.74803149606299213" bottom="0.74803149606299213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4"/>
  <sheetViews>
    <sheetView view="pageBreakPreview" zoomScaleNormal="130" zoomScaleSheetLayoutView="100" workbookViewId="0">
      <selection activeCell="L33" sqref="L33"/>
    </sheetView>
  </sheetViews>
  <sheetFormatPr defaultRowHeight="12" x14ac:dyDescent="0.3"/>
  <cols>
    <col min="1" max="1" width="5.25" style="10" bestFit="1" customWidth="1"/>
    <col min="2" max="2" width="5.25" style="10" customWidth="1"/>
    <col min="3" max="3" width="8.5" style="10" bestFit="1" customWidth="1"/>
    <col min="4" max="4" width="13.25" style="10" customWidth="1"/>
    <col min="5" max="5" width="20" style="11" bestFit="1" customWidth="1"/>
    <col min="6" max="6" width="10.25" style="12" customWidth="1"/>
    <col min="7" max="7" width="3.625" style="10" customWidth="1"/>
    <col min="8" max="8" width="9" style="12"/>
    <col min="9" max="9" width="3.125" style="10" customWidth="1"/>
    <col min="10" max="10" width="9" style="12"/>
    <col min="11" max="11" width="3.25" style="10" customWidth="1"/>
    <col min="12" max="12" width="9" style="12"/>
    <col min="13" max="13" width="3" style="10" customWidth="1"/>
    <col min="14" max="14" width="13" style="12" customWidth="1"/>
    <col min="15" max="16384" width="9" style="10"/>
  </cols>
  <sheetData>
    <row r="1" spans="1:14" ht="12.6" customHeight="1" x14ac:dyDescent="0.3">
      <c r="A1" s="57" t="s">
        <v>7</v>
      </c>
      <c r="B1" s="57"/>
      <c r="C1" s="57"/>
      <c r="D1" s="67" t="s">
        <v>35</v>
      </c>
      <c r="E1" s="68"/>
      <c r="F1" s="68"/>
      <c r="G1" s="68"/>
      <c r="H1" s="68"/>
      <c r="I1" s="68"/>
      <c r="J1" s="68"/>
      <c r="K1" s="68"/>
      <c r="L1" s="68"/>
      <c r="M1" s="68"/>
      <c r="N1" s="69"/>
    </row>
    <row r="2" spans="1:14" ht="12.6" customHeight="1" x14ac:dyDescent="0.3">
      <c r="A2" s="57" t="s">
        <v>8</v>
      </c>
      <c r="B2" s="57"/>
      <c r="C2" s="57"/>
      <c r="D2" s="67" t="s">
        <v>36</v>
      </c>
      <c r="E2" s="68"/>
      <c r="F2" s="68"/>
      <c r="G2" s="68"/>
      <c r="H2" s="68"/>
      <c r="I2" s="68"/>
      <c r="J2" s="68"/>
      <c r="K2" s="68"/>
      <c r="L2" s="68"/>
      <c r="M2" s="68"/>
      <c r="N2" s="69"/>
    </row>
    <row r="3" spans="1:14" ht="12.6" customHeight="1" x14ac:dyDescent="0.3">
      <c r="A3" s="58" t="s">
        <v>9</v>
      </c>
      <c r="B3" s="58"/>
      <c r="C3" s="58"/>
      <c r="D3" s="60" t="s">
        <v>20</v>
      </c>
      <c r="E3" s="62" t="s">
        <v>21</v>
      </c>
      <c r="F3" s="63"/>
      <c r="G3" s="63"/>
      <c r="H3" s="63"/>
      <c r="I3" s="63"/>
      <c r="J3" s="63"/>
      <c r="K3" s="63"/>
      <c r="L3" s="63"/>
      <c r="M3" s="63"/>
      <c r="N3" s="63"/>
    </row>
    <row r="4" spans="1:14" ht="12.6" customHeight="1" thickBot="1" x14ac:dyDescent="0.35">
      <c r="A4" s="59"/>
      <c r="B4" s="59"/>
      <c r="C4" s="59"/>
      <c r="D4" s="61"/>
      <c r="E4" s="23" t="s">
        <v>26</v>
      </c>
      <c r="F4" s="64" t="s">
        <v>25</v>
      </c>
      <c r="G4" s="65"/>
      <c r="H4" s="65"/>
      <c r="I4" s="65"/>
      <c r="J4" s="65"/>
      <c r="K4" s="65"/>
      <c r="L4" s="65"/>
      <c r="M4" s="66"/>
      <c r="N4" s="20" t="s">
        <v>10</v>
      </c>
    </row>
    <row r="5" spans="1:14" ht="12.6" customHeight="1" thickTop="1" x14ac:dyDescent="0.3">
      <c r="A5" s="70" t="s">
        <v>11</v>
      </c>
      <c r="B5" s="84" t="s">
        <v>12</v>
      </c>
      <c r="C5" s="85"/>
      <c r="D5" s="74">
        <v>50400000</v>
      </c>
      <c r="E5" s="24" t="s">
        <v>42</v>
      </c>
      <c r="F5" s="13">
        <v>2100000</v>
      </c>
      <c r="G5" s="19" t="s">
        <v>13</v>
      </c>
      <c r="H5" s="13">
        <v>1</v>
      </c>
      <c r="I5" s="19" t="s">
        <v>14</v>
      </c>
      <c r="J5" s="13">
        <v>12</v>
      </c>
      <c r="K5" s="19" t="s">
        <v>15</v>
      </c>
      <c r="L5" s="13">
        <v>1</v>
      </c>
      <c r="M5" s="19" t="s">
        <v>16</v>
      </c>
      <c r="N5" s="13">
        <f>F5*H5*J5*L5</f>
        <v>25200000</v>
      </c>
    </row>
    <row r="6" spans="1:14" ht="12.6" customHeight="1" x14ac:dyDescent="0.3">
      <c r="A6" s="71"/>
      <c r="B6" s="86"/>
      <c r="C6" s="87"/>
      <c r="D6" s="75"/>
      <c r="E6" s="25" t="s">
        <v>43</v>
      </c>
      <c r="F6" s="14">
        <v>2100000</v>
      </c>
      <c r="G6" s="16" t="s">
        <v>13</v>
      </c>
      <c r="H6" s="14">
        <v>1</v>
      </c>
      <c r="I6" s="16" t="s">
        <v>14</v>
      </c>
      <c r="J6" s="14">
        <v>12</v>
      </c>
      <c r="K6" s="16" t="s">
        <v>15</v>
      </c>
      <c r="L6" s="14">
        <v>1</v>
      </c>
      <c r="M6" s="16" t="s">
        <v>16</v>
      </c>
      <c r="N6" s="13">
        <f>F6*H6*J6*L6</f>
        <v>25200000</v>
      </c>
    </row>
    <row r="7" spans="1:14" ht="12.6" customHeight="1" x14ac:dyDescent="0.3">
      <c r="A7" s="71"/>
      <c r="B7" s="88"/>
      <c r="C7" s="89"/>
      <c r="D7" s="76"/>
      <c r="E7" s="72" t="s">
        <v>22</v>
      </c>
      <c r="F7" s="73"/>
      <c r="G7" s="73"/>
      <c r="H7" s="73"/>
      <c r="I7" s="73"/>
      <c r="J7" s="73"/>
      <c r="K7" s="73"/>
      <c r="L7" s="73"/>
      <c r="M7" s="73"/>
      <c r="N7" s="22">
        <f>SUM(N5:N6)</f>
        <v>50400000</v>
      </c>
    </row>
    <row r="8" spans="1:14" ht="12.6" customHeight="1" x14ac:dyDescent="0.3">
      <c r="A8" s="71"/>
      <c r="B8" s="90" t="s">
        <v>17</v>
      </c>
      <c r="C8" s="78" t="s">
        <v>40</v>
      </c>
      <c r="D8" s="93">
        <v>15849020</v>
      </c>
      <c r="E8" s="25" t="s">
        <v>44</v>
      </c>
      <c r="F8" s="14">
        <v>300000</v>
      </c>
      <c r="G8" s="16" t="s">
        <v>0</v>
      </c>
      <c r="H8" s="14">
        <v>2</v>
      </c>
      <c r="I8" s="16" t="s">
        <v>61</v>
      </c>
      <c r="J8" s="14">
        <v>2</v>
      </c>
      <c r="K8" s="16" t="s">
        <v>1</v>
      </c>
      <c r="L8" s="14">
        <v>1</v>
      </c>
      <c r="M8" s="16" t="s">
        <v>2</v>
      </c>
      <c r="N8" s="13">
        <f t="shared" ref="N8:N25" si="0">F8*H8*J8*L8</f>
        <v>1200000</v>
      </c>
    </row>
    <row r="9" spans="1:14" ht="12.6" customHeight="1" x14ac:dyDescent="0.3">
      <c r="A9" s="71"/>
      <c r="B9" s="80"/>
      <c r="C9" s="79"/>
      <c r="D9" s="75"/>
      <c r="E9" s="25" t="s">
        <v>44</v>
      </c>
      <c r="F9" s="14">
        <v>300000</v>
      </c>
      <c r="G9" s="16" t="s">
        <v>0</v>
      </c>
      <c r="H9" s="14">
        <v>1</v>
      </c>
      <c r="I9" s="16" t="s">
        <v>61</v>
      </c>
      <c r="J9" s="14">
        <v>1</v>
      </c>
      <c r="K9" s="16" t="s">
        <v>1</v>
      </c>
      <c r="L9" s="14">
        <v>1</v>
      </c>
      <c r="M9" s="16" t="s">
        <v>2</v>
      </c>
      <c r="N9" s="13">
        <f t="shared" si="0"/>
        <v>300000</v>
      </c>
    </row>
    <row r="10" spans="1:14" ht="12.6" customHeight="1" x14ac:dyDescent="0.3">
      <c r="A10" s="71"/>
      <c r="B10" s="80"/>
      <c r="C10" s="79"/>
      <c r="D10" s="75"/>
      <c r="E10" s="25" t="s">
        <v>45</v>
      </c>
      <c r="F10" s="14">
        <v>25000</v>
      </c>
      <c r="G10" s="16" t="s">
        <v>0</v>
      </c>
      <c r="H10" s="14">
        <v>2</v>
      </c>
      <c r="I10" s="16" t="s">
        <v>62</v>
      </c>
      <c r="J10" s="14">
        <v>1</v>
      </c>
      <c r="K10" s="16" t="s">
        <v>3</v>
      </c>
      <c r="L10" s="14">
        <v>1</v>
      </c>
      <c r="M10" s="16" t="s">
        <v>2</v>
      </c>
      <c r="N10" s="13">
        <f t="shared" si="0"/>
        <v>50000</v>
      </c>
    </row>
    <row r="11" spans="1:14" ht="12.6" customHeight="1" x14ac:dyDescent="0.3">
      <c r="A11" s="71"/>
      <c r="B11" s="80"/>
      <c r="C11" s="79"/>
      <c r="D11" s="75"/>
      <c r="E11" s="25" t="s">
        <v>46</v>
      </c>
      <c r="F11" s="14">
        <v>550000</v>
      </c>
      <c r="G11" s="16" t="s">
        <v>0</v>
      </c>
      <c r="H11" s="14">
        <v>1</v>
      </c>
      <c r="I11" s="16" t="s">
        <v>63</v>
      </c>
      <c r="J11" s="14">
        <v>1</v>
      </c>
      <c r="K11" s="16" t="s">
        <v>3</v>
      </c>
      <c r="L11" s="14">
        <v>1</v>
      </c>
      <c r="M11" s="16" t="s">
        <v>2</v>
      </c>
      <c r="N11" s="13">
        <f t="shared" si="0"/>
        <v>550000</v>
      </c>
    </row>
    <row r="12" spans="1:14" ht="12.6" customHeight="1" x14ac:dyDescent="0.3">
      <c r="A12" s="71"/>
      <c r="B12" s="80"/>
      <c r="C12" s="79"/>
      <c r="D12" s="75"/>
      <c r="E12" s="25" t="s">
        <v>47</v>
      </c>
      <c r="F12" s="14">
        <v>87500</v>
      </c>
      <c r="G12" s="16" t="s">
        <v>0</v>
      </c>
      <c r="H12" s="14">
        <v>8</v>
      </c>
      <c r="I12" s="16" t="s">
        <v>1</v>
      </c>
      <c r="J12" s="14">
        <v>1</v>
      </c>
      <c r="K12" s="16" t="s">
        <v>3</v>
      </c>
      <c r="L12" s="14">
        <v>1</v>
      </c>
      <c r="M12" s="16" t="s">
        <v>2</v>
      </c>
      <c r="N12" s="13">
        <f t="shared" si="0"/>
        <v>700000</v>
      </c>
    </row>
    <row r="13" spans="1:14" ht="12.6" customHeight="1" x14ac:dyDescent="0.3">
      <c r="A13" s="71"/>
      <c r="B13" s="80"/>
      <c r="C13" s="79"/>
      <c r="D13" s="75"/>
      <c r="E13" s="25" t="s">
        <v>48</v>
      </c>
      <c r="F13" s="14">
        <v>500000</v>
      </c>
      <c r="G13" s="16" t="s">
        <v>0</v>
      </c>
      <c r="H13" s="14">
        <v>1</v>
      </c>
      <c r="I13" s="16" t="s">
        <v>63</v>
      </c>
      <c r="J13" s="14">
        <v>1</v>
      </c>
      <c r="K13" s="16" t="s">
        <v>3</v>
      </c>
      <c r="L13" s="14">
        <v>1</v>
      </c>
      <c r="M13" s="16" t="s">
        <v>2</v>
      </c>
      <c r="N13" s="13">
        <f t="shared" si="0"/>
        <v>500000</v>
      </c>
    </row>
    <row r="14" spans="1:14" ht="12.6" customHeight="1" x14ac:dyDescent="0.3">
      <c r="A14" s="71"/>
      <c r="B14" s="80"/>
      <c r="C14" s="79"/>
      <c r="D14" s="75"/>
      <c r="E14" s="25" t="s">
        <v>49</v>
      </c>
      <c r="F14" s="14">
        <v>120000</v>
      </c>
      <c r="G14" s="16" t="s">
        <v>0</v>
      </c>
      <c r="H14" s="14">
        <v>2</v>
      </c>
      <c r="I14" s="16" t="s">
        <v>1</v>
      </c>
      <c r="J14" s="14">
        <v>1</v>
      </c>
      <c r="K14" s="16" t="s">
        <v>3</v>
      </c>
      <c r="L14" s="14">
        <v>1</v>
      </c>
      <c r="M14" s="16" t="s">
        <v>2</v>
      </c>
      <c r="N14" s="13">
        <f t="shared" si="0"/>
        <v>240000</v>
      </c>
    </row>
    <row r="15" spans="1:14" ht="12.6" customHeight="1" x14ac:dyDescent="0.3">
      <c r="A15" s="71"/>
      <c r="B15" s="80"/>
      <c r="C15" s="79"/>
      <c r="D15" s="75"/>
      <c r="E15" s="25" t="s">
        <v>50</v>
      </c>
      <c r="F15" s="14">
        <v>150000</v>
      </c>
      <c r="G15" s="16" t="s">
        <v>0</v>
      </c>
      <c r="H15" s="14">
        <v>1</v>
      </c>
      <c r="I15" s="16" t="s">
        <v>1</v>
      </c>
      <c r="J15" s="14">
        <v>1</v>
      </c>
      <c r="K15" s="16" t="s">
        <v>3</v>
      </c>
      <c r="L15" s="14">
        <v>1</v>
      </c>
      <c r="M15" s="16" t="s">
        <v>2</v>
      </c>
      <c r="N15" s="13">
        <f t="shared" si="0"/>
        <v>150000</v>
      </c>
    </row>
    <row r="16" spans="1:14" ht="12.6" customHeight="1" x14ac:dyDescent="0.3">
      <c r="A16" s="71"/>
      <c r="B16" s="80"/>
      <c r="C16" s="79"/>
      <c r="D16" s="75"/>
      <c r="E16" s="25" t="s">
        <v>51</v>
      </c>
      <c r="F16" s="14">
        <v>75000</v>
      </c>
      <c r="G16" s="16" t="s">
        <v>0</v>
      </c>
      <c r="H16" s="14">
        <v>9</v>
      </c>
      <c r="I16" s="16" t="s">
        <v>64</v>
      </c>
      <c r="J16" s="14">
        <v>1</v>
      </c>
      <c r="K16" s="16" t="s">
        <v>63</v>
      </c>
      <c r="L16" s="14">
        <v>1</v>
      </c>
      <c r="M16" s="16" t="s">
        <v>2</v>
      </c>
      <c r="N16" s="13">
        <f t="shared" si="0"/>
        <v>675000</v>
      </c>
    </row>
    <row r="17" spans="1:14" ht="12.6" customHeight="1" x14ac:dyDescent="0.3">
      <c r="A17" s="71"/>
      <c r="B17" s="80"/>
      <c r="C17" s="79"/>
      <c r="D17" s="75"/>
      <c r="E17" s="25" t="s">
        <v>52</v>
      </c>
      <c r="F17" s="14">
        <v>221100</v>
      </c>
      <c r="G17" s="16" t="s">
        <v>0</v>
      </c>
      <c r="H17" s="14">
        <v>1</v>
      </c>
      <c r="I17" s="16" t="s">
        <v>3</v>
      </c>
      <c r="J17" s="14">
        <v>1</v>
      </c>
      <c r="K17" s="16" t="s">
        <v>3</v>
      </c>
      <c r="L17" s="14">
        <v>1</v>
      </c>
      <c r="M17" s="16" t="s">
        <v>2</v>
      </c>
      <c r="N17" s="13">
        <f t="shared" si="0"/>
        <v>221100</v>
      </c>
    </row>
    <row r="18" spans="1:14" ht="12.6" customHeight="1" x14ac:dyDescent="0.3">
      <c r="A18" s="71"/>
      <c r="B18" s="80"/>
      <c r="C18" s="79"/>
      <c r="D18" s="75"/>
      <c r="E18" s="25" t="s">
        <v>53</v>
      </c>
      <c r="F18" s="14">
        <v>300000</v>
      </c>
      <c r="G18" s="16" t="s">
        <v>0</v>
      </c>
      <c r="H18" s="14">
        <v>2</v>
      </c>
      <c r="I18" s="16" t="s">
        <v>1</v>
      </c>
      <c r="J18" s="14">
        <v>1</v>
      </c>
      <c r="K18" s="16" t="s">
        <v>63</v>
      </c>
      <c r="L18" s="14">
        <v>1</v>
      </c>
      <c r="M18" s="16" t="s">
        <v>2</v>
      </c>
      <c r="N18" s="13">
        <f t="shared" si="0"/>
        <v>600000</v>
      </c>
    </row>
    <row r="19" spans="1:14" ht="12.6" customHeight="1" x14ac:dyDescent="0.3">
      <c r="A19" s="71"/>
      <c r="B19" s="80"/>
      <c r="C19" s="79"/>
      <c r="D19" s="75"/>
      <c r="E19" s="25" t="s">
        <v>54</v>
      </c>
      <c r="F19" s="14">
        <v>300000</v>
      </c>
      <c r="G19" s="16" t="s">
        <v>0</v>
      </c>
      <c r="H19" s="14">
        <v>3</v>
      </c>
      <c r="I19" s="16" t="s">
        <v>61</v>
      </c>
      <c r="J19" s="14">
        <v>2</v>
      </c>
      <c r="K19" s="16" t="s">
        <v>1</v>
      </c>
      <c r="L19" s="14">
        <v>1</v>
      </c>
      <c r="M19" s="16" t="s">
        <v>2</v>
      </c>
      <c r="N19" s="13">
        <f t="shared" si="0"/>
        <v>1800000</v>
      </c>
    </row>
    <row r="20" spans="1:14" ht="12.6" customHeight="1" x14ac:dyDescent="0.3">
      <c r="A20" s="71"/>
      <c r="B20" s="80"/>
      <c r="C20" s="79"/>
      <c r="D20" s="75"/>
      <c r="E20" s="25" t="s">
        <v>55</v>
      </c>
      <c r="F20" s="14">
        <v>50000</v>
      </c>
      <c r="G20" s="16" t="s">
        <v>0</v>
      </c>
      <c r="H20" s="14">
        <v>1</v>
      </c>
      <c r="I20" s="16" t="s">
        <v>62</v>
      </c>
      <c r="J20" s="14">
        <v>1</v>
      </c>
      <c r="K20" s="16" t="s">
        <v>3</v>
      </c>
      <c r="L20" s="14">
        <v>1</v>
      </c>
      <c r="M20" s="16" t="s">
        <v>2</v>
      </c>
      <c r="N20" s="13">
        <f t="shared" si="0"/>
        <v>50000</v>
      </c>
    </row>
    <row r="21" spans="1:14" ht="12.6" customHeight="1" x14ac:dyDescent="0.3">
      <c r="A21" s="71"/>
      <c r="B21" s="80"/>
      <c r="C21" s="80"/>
      <c r="D21" s="75"/>
      <c r="E21" s="25" t="s">
        <v>56</v>
      </c>
      <c r="F21" s="14">
        <v>70000</v>
      </c>
      <c r="G21" s="16" t="s">
        <v>0</v>
      </c>
      <c r="H21" s="14">
        <v>6</v>
      </c>
      <c r="I21" s="16" t="s">
        <v>64</v>
      </c>
      <c r="J21" s="14">
        <v>1</v>
      </c>
      <c r="K21" s="16" t="s">
        <v>63</v>
      </c>
      <c r="L21" s="14">
        <v>1</v>
      </c>
      <c r="M21" s="16" t="s">
        <v>2</v>
      </c>
      <c r="N21" s="13">
        <f t="shared" si="0"/>
        <v>420000</v>
      </c>
    </row>
    <row r="22" spans="1:14" ht="12.6" customHeight="1" x14ac:dyDescent="0.3">
      <c r="A22" s="71"/>
      <c r="B22" s="80"/>
      <c r="C22" s="80"/>
      <c r="D22" s="75"/>
      <c r="E22" s="25" t="s">
        <v>57</v>
      </c>
      <c r="F22" s="14">
        <v>1479720</v>
      </c>
      <c r="G22" s="16" t="s">
        <v>0</v>
      </c>
      <c r="H22" s="14">
        <v>1</v>
      </c>
      <c r="I22" s="16" t="s">
        <v>3</v>
      </c>
      <c r="J22" s="14">
        <v>1</v>
      </c>
      <c r="K22" s="16" t="s">
        <v>3</v>
      </c>
      <c r="L22" s="14">
        <v>1</v>
      </c>
      <c r="M22" s="16" t="s">
        <v>2</v>
      </c>
      <c r="N22" s="13">
        <f t="shared" si="0"/>
        <v>1479720</v>
      </c>
    </row>
    <row r="23" spans="1:14" ht="12.6" customHeight="1" x14ac:dyDescent="0.3">
      <c r="A23" s="71"/>
      <c r="B23" s="80"/>
      <c r="C23" s="80"/>
      <c r="D23" s="75"/>
      <c r="E23" s="25" t="s">
        <v>58</v>
      </c>
      <c r="F23" s="14">
        <v>150000</v>
      </c>
      <c r="G23" s="16" t="s">
        <v>0</v>
      </c>
      <c r="H23" s="14">
        <v>3</v>
      </c>
      <c r="I23" s="16" t="s">
        <v>1</v>
      </c>
      <c r="J23" s="14">
        <v>2</v>
      </c>
      <c r="K23" s="16" t="s">
        <v>3</v>
      </c>
      <c r="L23" s="14">
        <v>1</v>
      </c>
      <c r="M23" s="16" t="s">
        <v>2</v>
      </c>
      <c r="N23" s="13">
        <f t="shared" si="0"/>
        <v>900000</v>
      </c>
    </row>
    <row r="24" spans="1:14" ht="12.6" customHeight="1" x14ac:dyDescent="0.3">
      <c r="A24" s="71"/>
      <c r="B24" s="80"/>
      <c r="C24" s="80"/>
      <c r="D24" s="75"/>
      <c r="E24" s="25" t="s">
        <v>59</v>
      </c>
      <c r="F24" s="14">
        <v>13200</v>
      </c>
      <c r="G24" s="16" t="s">
        <v>0</v>
      </c>
      <c r="H24" s="14">
        <v>1</v>
      </c>
      <c r="I24" s="16" t="s">
        <v>3</v>
      </c>
      <c r="J24" s="14">
        <v>1</v>
      </c>
      <c r="K24" s="16" t="s">
        <v>3</v>
      </c>
      <c r="L24" s="14">
        <v>1</v>
      </c>
      <c r="M24" s="16" t="s">
        <v>2</v>
      </c>
      <c r="N24" s="13">
        <f t="shared" si="0"/>
        <v>13200</v>
      </c>
    </row>
    <row r="25" spans="1:14" ht="12.6" customHeight="1" x14ac:dyDescent="0.3">
      <c r="A25" s="71"/>
      <c r="B25" s="80"/>
      <c r="C25" s="80"/>
      <c r="D25" s="75"/>
      <c r="E25" s="25" t="s">
        <v>60</v>
      </c>
      <c r="F25" s="14">
        <v>40000</v>
      </c>
      <c r="G25" s="16" t="s">
        <v>0</v>
      </c>
      <c r="H25" s="14">
        <v>150</v>
      </c>
      <c r="I25" s="16" t="s">
        <v>65</v>
      </c>
      <c r="J25" s="14">
        <v>1</v>
      </c>
      <c r="K25" s="16" t="s">
        <v>3</v>
      </c>
      <c r="L25" s="14">
        <v>1</v>
      </c>
      <c r="M25" s="16" t="s">
        <v>2</v>
      </c>
      <c r="N25" s="13">
        <f t="shared" si="0"/>
        <v>6000000</v>
      </c>
    </row>
    <row r="26" spans="1:14" ht="12.6" customHeight="1" x14ac:dyDescent="0.3">
      <c r="A26" s="71"/>
      <c r="B26" s="80"/>
      <c r="C26" s="81"/>
      <c r="D26" s="76"/>
      <c r="E26" s="77" t="s">
        <v>23</v>
      </c>
      <c r="F26" s="77"/>
      <c r="G26" s="77"/>
      <c r="H26" s="77"/>
      <c r="I26" s="77"/>
      <c r="J26" s="77"/>
      <c r="K26" s="77"/>
      <c r="L26" s="77"/>
      <c r="M26" s="72"/>
      <c r="N26" s="22">
        <f>SUM(N8:N25)</f>
        <v>15849020</v>
      </c>
    </row>
    <row r="27" spans="1:14" ht="12.6" customHeight="1" x14ac:dyDescent="0.3">
      <c r="A27" s="71"/>
      <c r="B27" s="80"/>
      <c r="C27" s="78" t="s">
        <v>37</v>
      </c>
      <c r="D27" s="93">
        <v>38198000</v>
      </c>
      <c r="E27" s="25" t="s">
        <v>58</v>
      </c>
      <c r="F27" s="14">
        <v>150000</v>
      </c>
      <c r="G27" s="16" t="s">
        <v>0</v>
      </c>
      <c r="H27" s="14">
        <v>4</v>
      </c>
      <c r="I27" s="16" t="s">
        <v>1</v>
      </c>
      <c r="J27" s="14">
        <v>2</v>
      </c>
      <c r="K27" s="16" t="s">
        <v>3</v>
      </c>
      <c r="L27" s="14">
        <v>1</v>
      </c>
      <c r="M27" s="16" t="s">
        <v>2</v>
      </c>
      <c r="N27" s="13">
        <f t="shared" ref="N27:N46" si="1">F27*H27*J27*L27</f>
        <v>1200000</v>
      </c>
    </row>
    <row r="28" spans="1:14" ht="12.6" customHeight="1" x14ac:dyDescent="0.3">
      <c r="A28" s="71"/>
      <c r="B28" s="80"/>
      <c r="C28" s="79"/>
      <c r="D28" s="75"/>
      <c r="E28" s="25" t="s">
        <v>72</v>
      </c>
      <c r="F28" s="14">
        <v>111500</v>
      </c>
      <c r="G28" s="16" t="s">
        <v>0</v>
      </c>
      <c r="H28" s="14">
        <v>2</v>
      </c>
      <c r="I28" s="16" t="s">
        <v>3</v>
      </c>
      <c r="J28" s="14">
        <v>1</v>
      </c>
      <c r="K28" s="16" t="s">
        <v>3</v>
      </c>
      <c r="L28" s="14">
        <v>1</v>
      </c>
      <c r="M28" s="16" t="s">
        <v>2</v>
      </c>
      <c r="N28" s="13">
        <f t="shared" si="1"/>
        <v>223000</v>
      </c>
    </row>
    <row r="29" spans="1:14" ht="12.6" customHeight="1" x14ac:dyDescent="0.3">
      <c r="A29" s="71"/>
      <c r="B29" s="80"/>
      <c r="C29" s="79"/>
      <c r="D29" s="75"/>
      <c r="E29" s="25" t="s">
        <v>73</v>
      </c>
      <c r="F29" s="14">
        <v>70000</v>
      </c>
      <c r="G29" s="16" t="s">
        <v>0</v>
      </c>
      <c r="H29" s="14">
        <v>6</v>
      </c>
      <c r="I29" s="16" t="s">
        <v>1</v>
      </c>
      <c r="J29" s="14">
        <v>6</v>
      </c>
      <c r="K29" s="16" t="s">
        <v>74</v>
      </c>
      <c r="L29" s="14">
        <v>1</v>
      </c>
      <c r="M29" s="16" t="s">
        <v>2</v>
      </c>
      <c r="N29" s="13">
        <f t="shared" si="1"/>
        <v>2520000</v>
      </c>
    </row>
    <row r="30" spans="1:14" ht="12.6" customHeight="1" x14ac:dyDescent="0.3">
      <c r="A30" s="71"/>
      <c r="B30" s="80"/>
      <c r="C30" s="79"/>
      <c r="D30" s="75"/>
      <c r="E30" s="25" t="s">
        <v>75</v>
      </c>
      <c r="F30" s="14">
        <v>70000</v>
      </c>
      <c r="G30" s="16" t="s">
        <v>0</v>
      </c>
      <c r="H30" s="14">
        <v>4</v>
      </c>
      <c r="I30" s="16" t="s">
        <v>1</v>
      </c>
      <c r="J30" s="14">
        <v>4</v>
      </c>
      <c r="K30" s="16" t="s">
        <v>74</v>
      </c>
      <c r="L30" s="14">
        <v>1</v>
      </c>
      <c r="M30" s="16" t="s">
        <v>2</v>
      </c>
      <c r="N30" s="13">
        <f t="shared" si="1"/>
        <v>1120000</v>
      </c>
    </row>
    <row r="31" spans="1:14" ht="12.6" customHeight="1" x14ac:dyDescent="0.3">
      <c r="A31" s="71"/>
      <c r="B31" s="80"/>
      <c r="C31" s="79"/>
      <c r="D31" s="75"/>
      <c r="E31" s="25" t="s">
        <v>76</v>
      </c>
      <c r="F31" s="14">
        <v>530000</v>
      </c>
      <c r="G31" s="16" t="s">
        <v>0</v>
      </c>
      <c r="H31" s="14">
        <v>1</v>
      </c>
      <c r="I31" s="16" t="s">
        <v>63</v>
      </c>
      <c r="J31" s="14">
        <v>2</v>
      </c>
      <c r="K31" s="16" t="s">
        <v>3</v>
      </c>
      <c r="L31" s="14">
        <v>1</v>
      </c>
      <c r="M31" s="16" t="s">
        <v>2</v>
      </c>
      <c r="N31" s="13">
        <f t="shared" si="1"/>
        <v>1060000</v>
      </c>
    </row>
    <row r="32" spans="1:14" ht="12.6" customHeight="1" x14ac:dyDescent="0.3">
      <c r="A32" s="71"/>
      <c r="B32" s="80"/>
      <c r="C32" s="79"/>
      <c r="D32" s="75"/>
      <c r="E32" s="25" t="s">
        <v>77</v>
      </c>
      <c r="F32" s="14">
        <v>910000</v>
      </c>
      <c r="G32" s="16" t="s">
        <v>0</v>
      </c>
      <c r="H32" s="14">
        <v>1</v>
      </c>
      <c r="I32" s="16" t="s">
        <v>3</v>
      </c>
      <c r="J32" s="14">
        <v>1</v>
      </c>
      <c r="K32" s="16" t="s">
        <v>63</v>
      </c>
      <c r="L32" s="14">
        <v>2</v>
      </c>
      <c r="M32" s="16" t="s">
        <v>2</v>
      </c>
      <c r="N32" s="13">
        <f t="shared" si="1"/>
        <v>1820000</v>
      </c>
    </row>
    <row r="33" spans="1:14" ht="12.6" customHeight="1" x14ac:dyDescent="0.3">
      <c r="A33" s="71"/>
      <c r="B33" s="80"/>
      <c r="C33" s="79"/>
      <c r="D33" s="75"/>
      <c r="E33" s="25" t="s">
        <v>78</v>
      </c>
      <c r="F33" s="14">
        <v>400000</v>
      </c>
      <c r="G33" s="16" t="s">
        <v>0</v>
      </c>
      <c r="H33" s="14">
        <v>12</v>
      </c>
      <c r="I33" s="16" t="s">
        <v>1</v>
      </c>
      <c r="J33" s="14">
        <v>1</v>
      </c>
      <c r="K33" s="16" t="s">
        <v>63</v>
      </c>
      <c r="L33" s="14">
        <v>2</v>
      </c>
      <c r="M33" s="16" t="s">
        <v>2</v>
      </c>
      <c r="N33" s="13">
        <f t="shared" si="1"/>
        <v>9600000</v>
      </c>
    </row>
    <row r="34" spans="1:14" ht="12.6" customHeight="1" x14ac:dyDescent="0.3">
      <c r="A34" s="71"/>
      <c r="B34" s="80"/>
      <c r="C34" s="79"/>
      <c r="D34" s="75"/>
      <c r="E34" s="25" t="s">
        <v>78</v>
      </c>
      <c r="F34" s="14">
        <v>400000</v>
      </c>
      <c r="G34" s="16" t="s">
        <v>0</v>
      </c>
      <c r="H34" s="14">
        <v>1</v>
      </c>
      <c r="I34" s="16" t="s">
        <v>1</v>
      </c>
      <c r="J34" s="14">
        <v>1</v>
      </c>
      <c r="K34" s="16" t="s">
        <v>63</v>
      </c>
      <c r="L34" s="14">
        <v>1</v>
      </c>
      <c r="M34" s="16" t="s">
        <v>2</v>
      </c>
      <c r="N34" s="13">
        <f t="shared" si="1"/>
        <v>400000</v>
      </c>
    </row>
    <row r="35" spans="1:14" ht="12.6" customHeight="1" x14ac:dyDescent="0.3">
      <c r="A35" s="71"/>
      <c r="B35" s="80"/>
      <c r="C35" s="79"/>
      <c r="D35" s="75"/>
      <c r="E35" s="25" t="s">
        <v>79</v>
      </c>
      <c r="F35" s="14">
        <v>150000</v>
      </c>
      <c r="G35" s="16" t="s">
        <v>0</v>
      </c>
      <c r="H35" s="14">
        <v>4</v>
      </c>
      <c r="I35" s="16" t="s">
        <v>61</v>
      </c>
      <c r="J35" s="14">
        <v>1</v>
      </c>
      <c r="K35" s="16" t="s">
        <v>1</v>
      </c>
      <c r="L35" s="14">
        <v>2</v>
      </c>
      <c r="M35" s="16" t="s">
        <v>2</v>
      </c>
      <c r="N35" s="13">
        <f t="shared" si="1"/>
        <v>1200000</v>
      </c>
    </row>
    <row r="36" spans="1:14" ht="12.6" customHeight="1" x14ac:dyDescent="0.3">
      <c r="A36" s="71"/>
      <c r="B36" s="80"/>
      <c r="C36" s="79"/>
      <c r="D36" s="75"/>
      <c r="E36" s="25" t="s">
        <v>80</v>
      </c>
      <c r="F36" s="14">
        <v>100000</v>
      </c>
      <c r="G36" s="16" t="s">
        <v>0</v>
      </c>
      <c r="H36" s="14">
        <v>3</v>
      </c>
      <c r="I36" s="16" t="s">
        <v>61</v>
      </c>
      <c r="J36" s="14">
        <v>2</v>
      </c>
      <c r="K36" s="16" t="s">
        <v>1</v>
      </c>
      <c r="L36" s="14">
        <v>2</v>
      </c>
      <c r="M36" s="16" t="s">
        <v>2</v>
      </c>
      <c r="N36" s="13">
        <f t="shared" si="1"/>
        <v>1200000</v>
      </c>
    </row>
    <row r="37" spans="1:14" ht="12.6" customHeight="1" x14ac:dyDescent="0.3">
      <c r="A37" s="71"/>
      <c r="B37" s="80"/>
      <c r="C37" s="80"/>
      <c r="D37" s="75"/>
      <c r="E37" s="25" t="s">
        <v>81</v>
      </c>
      <c r="F37" s="14">
        <v>1250000</v>
      </c>
      <c r="G37" s="16" t="s">
        <v>0</v>
      </c>
      <c r="H37" s="14">
        <v>2</v>
      </c>
      <c r="I37" s="16" t="s">
        <v>3</v>
      </c>
      <c r="J37" s="14">
        <v>1</v>
      </c>
      <c r="K37" s="16" t="s">
        <v>3</v>
      </c>
      <c r="L37" s="14">
        <v>1</v>
      </c>
      <c r="M37" s="16" t="s">
        <v>2</v>
      </c>
      <c r="N37" s="13">
        <f t="shared" si="1"/>
        <v>2500000</v>
      </c>
    </row>
    <row r="38" spans="1:14" ht="12.6" customHeight="1" x14ac:dyDescent="0.3">
      <c r="A38" s="71"/>
      <c r="B38" s="80"/>
      <c r="C38" s="80"/>
      <c r="D38" s="75"/>
      <c r="E38" s="25" t="s">
        <v>82</v>
      </c>
      <c r="F38" s="14">
        <v>200000</v>
      </c>
      <c r="G38" s="16" t="s">
        <v>0</v>
      </c>
      <c r="H38" s="14">
        <v>29</v>
      </c>
      <c r="I38" s="16" t="s">
        <v>1</v>
      </c>
      <c r="J38" s="14">
        <v>1</v>
      </c>
      <c r="K38" s="16" t="s">
        <v>63</v>
      </c>
      <c r="L38" s="14">
        <v>2</v>
      </c>
      <c r="M38" s="16" t="s">
        <v>2</v>
      </c>
      <c r="N38" s="13">
        <f t="shared" si="1"/>
        <v>11600000</v>
      </c>
    </row>
    <row r="39" spans="1:14" ht="12.6" customHeight="1" x14ac:dyDescent="0.3">
      <c r="A39" s="71"/>
      <c r="B39" s="80"/>
      <c r="C39" s="80"/>
      <c r="D39" s="75"/>
      <c r="E39" s="25" t="s">
        <v>66</v>
      </c>
      <c r="F39" s="14">
        <v>25000</v>
      </c>
      <c r="G39" s="16" t="s">
        <v>0</v>
      </c>
      <c r="H39" s="14">
        <v>2</v>
      </c>
      <c r="I39" s="16" t="s">
        <v>62</v>
      </c>
      <c r="J39" s="14">
        <v>1</v>
      </c>
      <c r="K39" s="16" t="s">
        <v>3</v>
      </c>
      <c r="L39" s="14">
        <v>1</v>
      </c>
      <c r="M39" s="16" t="s">
        <v>2</v>
      </c>
      <c r="N39" s="13">
        <f t="shared" si="1"/>
        <v>50000</v>
      </c>
    </row>
    <row r="40" spans="1:14" ht="12.6" customHeight="1" x14ac:dyDescent="0.3">
      <c r="A40" s="71"/>
      <c r="B40" s="80"/>
      <c r="C40" s="80"/>
      <c r="D40" s="75"/>
      <c r="E40" s="25" t="s">
        <v>67</v>
      </c>
      <c r="F40" s="14">
        <v>1080000</v>
      </c>
      <c r="G40" s="16" t="s">
        <v>0</v>
      </c>
      <c r="H40" s="14">
        <v>1</v>
      </c>
      <c r="I40" s="16" t="s">
        <v>63</v>
      </c>
      <c r="J40" s="14">
        <v>1</v>
      </c>
      <c r="K40" s="16" t="s">
        <v>3</v>
      </c>
      <c r="L40" s="14">
        <v>1</v>
      </c>
      <c r="M40" s="16" t="s">
        <v>2</v>
      </c>
      <c r="N40" s="13">
        <f t="shared" si="1"/>
        <v>1080000</v>
      </c>
    </row>
    <row r="41" spans="1:14" ht="12.6" customHeight="1" x14ac:dyDescent="0.3">
      <c r="A41" s="71"/>
      <c r="B41" s="80"/>
      <c r="C41" s="80"/>
      <c r="D41" s="75"/>
      <c r="E41" s="25" t="s">
        <v>68</v>
      </c>
      <c r="F41" s="14">
        <v>120000</v>
      </c>
      <c r="G41" s="16" t="s">
        <v>0</v>
      </c>
      <c r="H41" s="14">
        <v>2</v>
      </c>
      <c r="I41" s="16" t="s">
        <v>1</v>
      </c>
      <c r="J41" s="14">
        <v>1</v>
      </c>
      <c r="K41" s="16" t="s">
        <v>63</v>
      </c>
      <c r="L41" s="14">
        <v>1</v>
      </c>
      <c r="M41" s="16" t="s">
        <v>2</v>
      </c>
      <c r="N41" s="13">
        <f t="shared" si="1"/>
        <v>240000</v>
      </c>
    </row>
    <row r="42" spans="1:14" ht="12.6" customHeight="1" x14ac:dyDescent="0.3">
      <c r="A42" s="71"/>
      <c r="B42" s="80"/>
      <c r="C42" s="80"/>
      <c r="D42" s="75"/>
      <c r="E42" s="25" t="s">
        <v>69</v>
      </c>
      <c r="F42" s="14">
        <v>150000</v>
      </c>
      <c r="G42" s="16" t="s">
        <v>0</v>
      </c>
      <c r="H42" s="14">
        <v>1</v>
      </c>
      <c r="I42" s="16" t="s">
        <v>1</v>
      </c>
      <c r="J42" s="14">
        <v>1</v>
      </c>
      <c r="K42" s="16" t="s">
        <v>63</v>
      </c>
      <c r="L42" s="14">
        <v>1</v>
      </c>
      <c r="M42" s="16" t="s">
        <v>2</v>
      </c>
      <c r="N42" s="13">
        <f t="shared" si="1"/>
        <v>150000</v>
      </c>
    </row>
    <row r="43" spans="1:14" ht="12.6" customHeight="1" x14ac:dyDescent="0.3">
      <c r="A43" s="71"/>
      <c r="B43" s="80"/>
      <c r="C43" s="80"/>
      <c r="D43" s="75"/>
      <c r="E43" s="25" t="s">
        <v>70</v>
      </c>
      <c r="F43" s="14">
        <v>1190000</v>
      </c>
      <c r="G43" s="16" t="s">
        <v>0</v>
      </c>
      <c r="H43" s="14">
        <v>1</v>
      </c>
      <c r="I43" s="16" t="s">
        <v>63</v>
      </c>
      <c r="J43" s="14">
        <v>1</v>
      </c>
      <c r="K43" s="16" t="s">
        <v>63</v>
      </c>
      <c r="L43" s="14">
        <v>1</v>
      </c>
      <c r="M43" s="16" t="s">
        <v>2</v>
      </c>
      <c r="N43" s="13">
        <f t="shared" si="1"/>
        <v>1190000</v>
      </c>
    </row>
    <row r="44" spans="1:14" ht="12.6" customHeight="1" x14ac:dyDescent="0.3">
      <c r="A44" s="71"/>
      <c r="B44" s="80"/>
      <c r="C44" s="80"/>
      <c r="D44" s="75"/>
      <c r="E44" s="25" t="s">
        <v>71</v>
      </c>
      <c r="F44" s="14">
        <v>143000</v>
      </c>
      <c r="G44" s="16" t="s">
        <v>0</v>
      </c>
      <c r="H44" s="14">
        <v>1</v>
      </c>
      <c r="I44" s="16" t="s">
        <v>64</v>
      </c>
      <c r="J44" s="14">
        <v>1</v>
      </c>
      <c r="K44" s="16" t="s">
        <v>3</v>
      </c>
      <c r="L44" s="14">
        <v>1</v>
      </c>
      <c r="M44" s="16" t="s">
        <v>2</v>
      </c>
      <c r="N44" s="13">
        <f t="shared" si="1"/>
        <v>143000</v>
      </c>
    </row>
    <row r="45" spans="1:14" ht="12.6" customHeight="1" x14ac:dyDescent="0.3">
      <c r="A45" s="71"/>
      <c r="B45" s="80"/>
      <c r="C45" s="80"/>
      <c r="D45" s="75"/>
      <c r="E45" s="25" t="s">
        <v>83</v>
      </c>
      <c r="F45" s="14">
        <v>308</v>
      </c>
      <c r="G45" s="16" t="s">
        <v>0</v>
      </c>
      <c r="H45" s="14">
        <v>1000</v>
      </c>
      <c r="I45" s="16" t="s">
        <v>84</v>
      </c>
      <c r="J45" s="14">
        <v>1</v>
      </c>
      <c r="K45" s="16" t="s">
        <v>3</v>
      </c>
      <c r="L45" s="14">
        <v>1</v>
      </c>
      <c r="M45" s="16" t="s">
        <v>2</v>
      </c>
      <c r="N45" s="13">
        <f t="shared" si="1"/>
        <v>308000</v>
      </c>
    </row>
    <row r="46" spans="1:14" ht="12.6" customHeight="1" x14ac:dyDescent="0.3">
      <c r="A46" s="71"/>
      <c r="B46" s="80"/>
      <c r="C46" s="80"/>
      <c r="D46" s="75"/>
      <c r="E46" s="25" t="s">
        <v>85</v>
      </c>
      <c r="F46" s="14">
        <v>1980</v>
      </c>
      <c r="G46" s="16" t="s">
        <v>0</v>
      </c>
      <c r="H46" s="14">
        <v>300</v>
      </c>
      <c r="I46" s="16" t="s">
        <v>86</v>
      </c>
      <c r="J46" s="14">
        <v>1</v>
      </c>
      <c r="K46" s="16" t="s">
        <v>3</v>
      </c>
      <c r="L46" s="14">
        <v>1</v>
      </c>
      <c r="M46" s="16" t="s">
        <v>2</v>
      </c>
      <c r="N46" s="13">
        <f t="shared" si="1"/>
        <v>594000</v>
      </c>
    </row>
    <row r="47" spans="1:14" ht="12.6" customHeight="1" x14ac:dyDescent="0.3">
      <c r="A47" s="71"/>
      <c r="B47" s="81"/>
      <c r="C47" s="81"/>
      <c r="D47" s="76"/>
      <c r="E47" s="77" t="s">
        <v>23</v>
      </c>
      <c r="F47" s="77"/>
      <c r="G47" s="77"/>
      <c r="H47" s="77"/>
      <c r="I47" s="77"/>
      <c r="J47" s="77"/>
      <c r="K47" s="77"/>
      <c r="L47" s="77"/>
      <c r="M47" s="72"/>
      <c r="N47" s="22">
        <f>SUM(N27:N46)</f>
        <v>38198000</v>
      </c>
    </row>
    <row r="48" spans="1:14" ht="12.6" customHeight="1" x14ac:dyDescent="0.3">
      <c r="A48" s="71"/>
      <c r="B48" s="91" t="s">
        <v>30</v>
      </c>
      <c r="C48" s="92"/>
      <c r="D48" s="26"/>
      <c r="E48" s="82" t="s">
        <v>27</v>
      </c>
      <c r="F48" s="82"/>
      <c r="G48" s="82"/>
      <c r="H48" s="82"/>
      <c r="I48" s="82"/>
      <c r="J48" s="82"/>
      <c r="K48" s="82"/>
      <c r="L48" s="82"/>
      <c r="M48" s="83"/>
      <c r="N48" s="17">
        <f>SUM(N7,N26,N47)</f>
        <v>104447020</v>
      </c>
    </row>
    <row r="49" spans="1:14" ht="12.6" customHeight="1" x14ac:dyDescent="0.3">
      <c r="A49" s="71" t="s">
        <v>31</v>
      </c>
      <c r="B49" s="95" t="s">
        <v>32</v>
      </c>
      <c r="C49" s="96"/>
      <c r="D49" s="31">
        <v>50560956</v>
      </c>
      <c r="E49" s="77"/>
      <c r="F49" s="77"/>
      <c r="G49" s="77"/>
      <c r="H49" s="77"/>
      <c r="I49" s="77"/>
      <c r="J49" s="77"/>
      <c r="K49" s="77"/>
      <c r="L49" s="77"/>
      <c r="M49" s="72"/>
      <c r="N49" s="22">
        <v>50666290</v>
      </c>
    </row>
    <row r="50" spans="1:14" ht="12.6" customHeight="1" x14ac:dyDescent="0.3">
      <c r="A50" s="71"/>
      <c r="B50" s="90" t="s">
        <v>17</v>
      </c>
      <c r="C50" s="30" t="s">
        <v>41</v>
      </c>
      <c r="D50" s="31">
        <v>7155000</v>
      </c>
      <c r="E50" s="28"/>
      <c r="F50" s="28"/>
      <c r="G50" s="28"/>
      <c r="H50" s="28"/>
      <c r="I50" s="28"/>
      <c r="J50" s="28"/>
      <c r="K50" s="28"/>
      <c r="L50" s="28"/>
      <c r="M50" s="29"/>
      <c r="N50" s="22">
        <v>1834830</v>
      </c>
    </row>
    <row r="51" spans="1:14" ht="12.6" customHeight="1" x14ac:dyDescent="0.3">
      <c r="A51" s="71"/>
      <c r="B51" s="81"/>
      <c r="C51" s="30" t="s">
        <v>38</v>
      </c>
      <c r="D51" s="31">
        <v>10010000</v>
      </c>
      <c r="E51" s="28"/>
      <c r="F51" s="28"/>
      <c r="G51" s="28"/>
      <c r="H51" s="28"/>
      <c r="I51" s="28"/>
      <c r="J51" s="28"/>
      <c r="K51" s="28"/>
      <c r="L51" s="28"/>
      <c r="M51" s="29"/>
      <c r="N51" s="22">
        <v>7798390</v>
      </c>
    </row>
    <row r="52" spans="1:14" ht="12.6" customHeight="1" x14ac:dyDescent="0.3">
      <c r="A52" s="71"/>
      <c r="B52" s="95" t="s">
        <v>39</v>
      </c>
      <c r="C52" s="96"/>
      <c r="D52" s="31">
        <v>18158364</v>
      </c>
      <c r="E52" s="77"/>
      <c r="F52" s="77"/>
      <c r="G52" s="77"/>
      <c r="H52" s="77"/>
      <c r="I52" s="77"/>
      <c r="J52" s="77"/>
      <c r="K52" s="77"/>
      <c r="L52" s="77"/>
      <c r="M52" s="72"/>
      <c r="N52" s="22">
        <v>18158364</v>
      </c>
    </row>
    <row r="53" spans="1:14" ht="12.6" customHeight="1" x14ac:dyDescent="0.3">
      <c r="A53" s="71"/>
      <c r="B53" s="91" t="s">
        <v>30</v>
      </c>
      <c r="C53" s="92"/>
      <c r="D53" s="26"/>
      <c r="E53" s="82" t="s">
        <v>29</v>
      </c>
      <c r="F53" s="82"/>
      <c r="G53" s="82"/>
      <c r="H53" s="82"/>
      <c r="I53" s="82"/>
      <c r="J53" s="82"/>
      <c r="K53" s="82"/>
      <c r="L53" s="82"/>
      <c r="M53" s="83"/>
      <c r="N53" s="17">
        <f>SUM(N49,N50,N51,N52)</f>
        <v>78457874</v>
      </c>
    </row>
    <row r="54" spans="1:14" ht="12.6" customHeight="1" x14ac:dyDescent="0.3">
      <c r="A54" s="94" t="s">
        <v>19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18">
        <f>SUM(N53,N48)</f>
        <v>182904894</v>
      </c>
    </row>
  </sheetData>
  <sheetProtection formatCells="0" formatColumns="0" formatRows="0" deleteColumns="0" deleteRows="0"/>
  <mergeCells count="30">
    <mergeCell ref="A54:M54"/>
    <mergeCell ref="A49:A53"/>
    <mergeCell ref="E49:M49"/>
    <mergeCell ref="E52:M52"/>
    <mergeCell ref="E53:M53"/>
    <mergeCell ref="B50:B51"/>
    <mergeCell ref="B52:C52"/>
    <mergeCell ref="B53:C53"/>
    <mergeCell ref="B49:C49"/>
    <mergeCell ref="A5:A48"/>
    <mergeCell ref="E7:M7"/>
    <mergeCell ref="D5:D7"/>
    <mergeCell ref="E26:M26"/>
    <mergeCell ref="C8:C26"/>
    <mergeCell ref="E48:M48"/>
    <mergeCell ref="B5:C7"/>
    <mergeCell ref="E47:M47"/>
    <mergeCell ref="B8:B47"/>
    <mergeCell ref="C27:C47"/>
    <mergeCell ref="B48:C48"/>
    <mergeCell ref="D8:D26"/>
    <mergeCell ref="D27:D47"/>
    <mergeCell ref="A1:C1"/>
    <mergeCell ref="A2:C2"/>
    <mergeCell ref="A3:C4"/>
    <mergeCell ref="D3:D4"/>
    <mergeCell ref="E3:N3"/>
    <mergeCell ref="F4:M4"/>
    <mergeCell ref="D1:N1"/>
    <mergeCell ref="D2:N2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8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view="pageBreakPreview" zoomScaleNormal="130" zoomScaleSheetLayoutView="100" workbookViewId="0">
      <selection activeCell="E33" sqref="E33"/>
    </sheetView>
  </sheetViews>
  <sheetFormatPr defaultRowHeight="12" x14ac:dyDescent="0.3"/>
  <cols>
    <col min="1" max="1" width="5.25" style="10" bestFit="1" customWidth="1"/>
    <col min="2" max="2" width="8.5" style="10" bestFit="1" customWidth="1"/>
    <col min="3" max="3" width="8.5" style="10" customWidth="1"/>
    <col min="4" max="4" width="13.25" style="10" customWidth="1"/>
    <col min="5" max="5" width="12.75" style="11" customWidth="1"/>
    <col min="6" max="6" width="10.25" style="12" customWidth="1"/>
    <col min="7" max="7" width="3.625" style="10" customWidth="1"/>
    <col min="8" max="8" width="9" style="12"/>
    <col min="9" max="9" width="3.125" style="10" customWidth="1"/>
    <col min="10" max="10" width="9" style="12"/>
    <col min="11" max="11" width="3.25" style="10" customWidth="1"/>
    <col min="12" max="12" width="9" style="12"/>
    <col min="13" max="13" width="3" style="10" customWidth="1"/>
    <col min="14" max="14" width="13" style="12" customWidth="1"/>
    <col min="15" max="16384" width="9" style="10"/>
  </cols>
  <sheetData>
    <row r="1" spans="1:14" ht="12.6" customHeight="1" x14ac:dyDescent="0.3">
      <c r="A1" s="67" t="s">
        <v>7</v>
      </c>
      <c r="B1" s="68"/>
      <c r="C1" s="69"/>
      <c r="D1" s="67" t="s">
        <v>35</v>
      </c>
      <c r="E1" s="68"/>
      <c r="F1" s="68"/>
      <c r="G1" s="68"/>
      <c r="H1" s="68"/>
      <c r="I1" s="68"/>
      <c r="J1" s="68"/>
      <c r="K1" s="68"/>
      <c r="L1" s="68"/>
      <c r="M1" s="68"/>
      <c r="N1" s="69"/>
    </row>
    <row r="2" spans="1:14" ht="12.6" customHeight="1" x14ac:dyDescent="0.3">
      <c r="A2" s="67" t="s">
        <v>8</v>
      </c>
      <c r="B2" s="68"/>
      <c r="C2" s="69"/>
      <c r="D2" s="67" t="s">
        <v>116</v>
      </c>
      <c r="E2" s="68"/>
      <c r="F2" s="68"/>
      <c r="G2" s="68"/>
      <c r="H2" s="68"/>
      <c r="I2" s="68"/>
      <c r="J2" s="68"/>
      <c r="K2" s="68"/>
      <c r="L2" s="68"/>
      <c r="M2" s="68"/>
      <c r="N2" s="69"/>
    </row>
    <row r="3" spans="1:14" ht="12.6" customHeight="1" x14ac:dyDescent="0.3">
      <c r="A3" s="106" t="s">
        <v>9</v>
      </c>
      <c r="B3" s="107"/>
      <c r="C3" s="108"/>
      <c r="D3" s="60" t="s">
        <v>20</v>
      </c>
      <c r="E3" s="62" t="s">
        <v>21</v>
      </c>
      <c r="F3" s="63"/>
      <c r="G3" s="63"/>
      <c r="H3" s="63"/>
      <c r="I3" s="63"/>
      <c r="J3" s="63"/>
      <c r="K3" s="63"/>
      <c r="L3" s="63"/>
      <c r="M3" s="63"/>
      <c r="N3" s="63"/>
    </row>
    <row r="4" spans="1:14" ht="12.6" customHeight="1" thickBot="1" x14ac:dyDescent="0.35">
      <c r="A4" s="109"/>
      <c r="B4" s="110"/>
      <c r="C4" s="111"/>
      <c r="D4" s="61"/>
      <c r="E4" s="35" t="s">
        <v>26</v>
      </c>
      <c r="F4" s="112" t="s">
        <v>25</v>
      </c>
      <c r="G4" s="113"/>
      <c r="H4" s="113"/>
      <c r="I4" s="113"/>
      <c r="J4" s="113"/>
      <c r="K4" s="113"/>
      <c r="L4" s="113"/>
      <c r="M4" s="114"/>
      <c r="N4" s="20" t="s">
        <v>10</v>
      </c>
    </row>
    <row r="5" spans="1:14" ht="12.6" customHeight="1" thickTop="1" x14ac:dyDescent="0.3">
      <c r="A5" s="70" t="s">
        <v>11</v>
      </c>
      <c r="B5" s="84" t="s">
        <v>12</v>
      </c>
      <c r="C5" s="85"/>
      <c r="D5" s="75">
        <v>50400000</v>
      </c>
      <c r="E5" s="24" t="s">
        <v>92</v>
      </c>
      <c r="F5" s="13">
        <v>2100000</v>
      </c>
      <c r="G5" s="19" t="s">
        <v>13</v>
      </c>
      <c r="H5" s="13">
        <v>1</v>
      </c>
      <c r="I5" s="19" t="s">
        <v>14</v>
      </c>
      <c r="J5" s="13">
        <v>12</v>
      </c>
      <c r="K5" s="19" t="s">
        <v>15</v>
      </c>
      <c r="L5" s="13">
        <v>1</v>
      </c>
      <c r="M5" s="19" t="s">
        <v>16</v>
      </c>
      <c r="N5" s="13">
        <f>F5*H5*J5*L5</f>
        <v>25200000</v>
      </c>
    </row>
    <row r="6" spans="1:14" ht="12.6" customHeight="1" x14ac:dyDescent="0.3">
      <c r="A6" s="71"/>
      <c r="B6" s="86"/>
      <c r="C6" s="87"/>
      <c r="D6" s="75"/>
      <c r="E6" s="25" t="s">
        <v>92</v>
      </c>
      <c r="F6" s="13">
        <v>2100000</v>
      </c>
      <c r="G6" s="16" t="s">
        <v>13</v>
      </c>
      <c r="H6" s="14">
        <v>1</v>
      </c>
      <c r="I6" s="16" t="s">
        <v>14</v>
      </c>
      <c r="J6" s="14">
        <v>12</v>
      </c>
      <c r="K6" s="16" t="s">
        <v>15</v>
      </c>
      <c r="L6" s="14">
        <v>1</v>
      </c>
      <c r="M6" s="16" t="s">
        <v>16</v>
      </c>
      <c r="N6" s="13">
        <f>F6*H6*J6*L6</f>
        <v>25200000</v>
      </c>
    </row>
    <row r="7" spans="1:14" ht="12.6" customHeight="1" x14ac:dyDescent="0.3">
      <c r="A7" s="71"/>
      <c r="B7" s="88"/>
      <c r="C7" s="89"/>
      <c r="D7" s="76"/>
      <c r="E7" s="72" t="s">
        <v>22</v>
      </c>
      <c r="F7" s="73"/>
      <c r="G7" s="73"/>
      <c r="H7" s="73"/>
      <c r="I7" s="73"/>
      <c r="J7" s="73"/>
      <c r="K7" s="73"/>
      <c r="L7" s="73"/>
      <c r="M7" s="73"/>
      <c r="N7" s="22">
        <f>SUM(N5:N6)</f>
        <v>50400000</v>
      </c>
    </row>
    <row r="8" spans="1:14" ht="12.6" customHeight="1" x14ac:dyDescent="0.3">
      <c r="A8" s="71"/>
      <c r="B8" s="90" t="s">
        <v>17</v>
      </c>
      <c r="C8" s="100" t="s">
        <v>117</v>
      </c>
      <c r="D8" s="102">
        <f>N11</f>
        <v>634600</v>
      </c>
      <c r="E8" s="25" t="s">
        <v>118</v>
      </c>
      <c r="F8" s="14">
        <v>204600</v>
      </c>
      <c r="G8" s="16" t="s">
        <v>0</v>
      </c>
      <c r="H8" s="14">
        <v>1</v>
      </c>
      <c r="I8" s="16" t="s">
        <v>64</v>
      </c>
      <c r="J8" s="14">
        <v>1</v>
      </c>
      <c r="K8" s="16" t="s">
        <v>3</v>
      </c>
      <c r="L8" s="14">
        <v>1</v>
      </c>
      <c r="M8" s="16" t="s">
        <v>2</v>
      </c>
      <c r="N8" s="13">
        <f>F8*H8*J8*L8</f>
        <v>204600</v>
      </c>
    </row>
    <row r="9" spans="1:14" ht="12.6" customHeight="1" x14ac:dyDescent="0.3">
      <c r="A9" s="71"/>
      <c r="B9" s="80"/>
      <c r="C9" s="101"/>
      <c r="D9" s="75"/>
      <c r="E9" s="25" t="s">
        <v>119</v>
      </c>
      <c r="F9" s="14">
        <v>20000</v>
      </c>
      <c r="G9" s="16" t="s">
        <v>0</v>
      </c>
      <c r="H9" s="14">
        <v>20</v>
      </c>
      <c r="I9" s="16" t="s">
        <v>1</v>
      </c>
      <c r="J9" s="14">
        <v>1</v>
      </c>
      <c r="K9" s="16" t="s">
        <v>120</v>
      </c>
      <c r="L9" s="14">
        <v>1</v>
      </c>
      <c r="M9" s="16" t="s">
        <v>2</v>
      </c>
      <c r="N9" s="13">
        <f t="shared" ref="N9:N10" si="0">F9*H9*J9*L9</f>
        <v>400000</v>
      </c>
    </row>
    <row r="10" spans="1:14" ht="12.6" customHeight="1" x14ac:dyDescent="0.3">
      <c r="A10" s="71"/>
      <c r="B10" s="80"/>
      <c r="C10" s="101"/>
      <c r="D10" s="75"/>
      <c r="E10" s="25" t="s">
        <v>121</v>
      </c>
      <c r="F10" s="14">
        <v>30000</v>
      </c>
      <c r="G10" s="16" t="s">
        <v>0</v>
      </c>
      <c r="H10" s="14">
        <v>1</v>
      </c>
      <c r="I10" s="16" t="s">
        <v>122</v>
      </c>
      <c r="J10" s="14">
        <v>1</v>
      </c>
      <c r="K10" s="16" t="s">
        <v>3</v>
      </c>
      <c r="L10" s="14">
        <v>1</v>
      </c>
      <c r="M10" s="16" t="s">
        <v>2</v>
      </c>
      <c r="N10" s="13">
        <f t="shared" si="0"/>
        <v>30000</v>
      </c>
    </row>
    <row r="11" spans="1:14" ht="12.6" customHeight="1" x14ac:dyDescent="0.3">
      <c r="A11" s="71"/>
      <c r="B11" s="80"/>
      <c r="C11" s="101"/>
      <c r="D11" s="76"/>
      <c r="E11" s="77" t="s">
        <v>23</v>
      </c>
      <c r="F11" s="77"/>
      <c r="G11" s="77"/>
      <c r="H11" s="77"/>
      <c r="I11" s="77"/>
      <c r="J11" s="77"/>
      <c r="K11" s="77"/>
      <c r="L11" s="77"/>
      <c r="M11" s="72"/>
      <c r="N11" s="22">
        <f>SUM(N8:N10)</f>
        <v>634600</v>
      </c>
    </row>
    <row r="12" spans="1:14" ht="12.6" customHeight="1" x14ac:dyDescent="0.3">
      <c r="A12" s="71"/>
      <c r="B12" s="80"/>
      <c r="C12" s="78" t="s">
        <v>123</v>
      </c>
      <c r="D12" s="102">
        <f>N16</f>
        <v>4414000</v>
      </c>
      <c r="E12" s="25" t="s">
        <v>124</v>
      </c>
      <c r="F12" s="14">
        <v>6000</v>
      </c>
      <c r="G12" s="16" t="s">
        <v>0</v>
      </c>
      <c r="H12" s="14">
        <v>40</v>
      </c>
      <c r="I12" s="16" t="s">
        <v>125</v>
      </c>
      <c r="J12" s="14">
        <v>1</v>
      </c>
      <c r="K12" s="16" t="s">
        <v>3</v>
      </c>
      <c r="L12" s="14">
        <v>1</v>
      </c>
      <c r="M12" s="16" t="s">
        <v>2</v>
      </c>
      <c r="N12" s="13">
        <f t="shared" ref="N12:N15" si="1">F12*H12*J12*L12</f>
        <v>240000</v>
      </c>
    </row>
    <row r="13" spans="1:14" ht="12.6" customHeight="1" x14ac:dyDescent="0.3">
      <c r="A13" s="71"/>
      <c r="B13" s="80"/>
      <c r="C13" s="79"/>
      <c r="D13" s="104"/>
      <c r="E13" s="25" t="s">
        <v>126</v>
      </c>
      <c r="F13" s="14">
        <v>8000</v>
      </c>
      <c r="G13" s="16" t="s">
        <v>0</v>
      </c>
      <c r="H13" s="14">
        <v>15</v>
      </c>
      <c r="I13" s="16" t="s">
        <v>125</v>
      </c>
      <c r="J13" s="14">
        <v>1</v>
      </c>
      <c r="K13" s="16" t="s">
        <v>3</v>
      </c>
      <c r="L13" s="14">
        <v>1</v>
      </c>
      <c r="M13" s="16" t="s">
        <v>2</v>
      </c>
      <c r="N13" s="13">
        <f t="shared" si="1"/>
        <v>120000</v>
      </c>
    </row>
    <row r="14" spans="1:14" ht="12.6" customHeight="1" x14ac:dyDescent="0.3">
      <c r="A14" s="71"/>
      <c r="B14" s="80"/>
      <c r="C14" s="79"/>
      <c r="D14" s="104"/>
      <c r="E14" s="25" t="s">
        <v>127</v>
      </c>
      <c r="F14" s="14">
        <v>100000</v>
      </c>
      <c r="G14" s="16" t="s">
        <v>0</v>
      </c>
      <c r="H14" s="14">
        <v>20</v>
      </c>
      <c r="I14" s="16" t="s">
        <v>128</v>
      </c>
      <c r="J14" s="14">
        <v>1</v>
      </c>
      <c r="K14" s="16" t="s">
        <v>3</v>
      </c>
      <c r="L14" s="14">
        <v>1</v>
      </c>
      <c r="M14" s="16" t="s">
        <v>2</v>
      </c>
      <c r="N14" s="13">
        <f t="shared" si="1"/>
        <v>2000000</v>
      </c>
    </row>
    <row r="15" spans="1:14" ht="12.6" customHeight="1" x14ac:dyDescent="0.3">
      <c r="A15" s="71"/>
      <c r="B15" s="80"/>
      <c r="C15" s="79"/>
      <c r="D15" s="104"/>
      <c r="E15" s="25" t="s">
        <v>129</v>
      </c>
      <c r="F15" s="14">
        <v>19750</v>
      </c>
      <c r="G15" s="16" t="s">
        <v>0</v>
      </c>
      <c r="H15" s="14">
        <v>104</v>
      </c>
      <c r="I15" s="16" t="s">
        <v>1</v>
      </c>
      <c r="J15" s="14">
        <v>1</v>
      </c>
      <c r="K15" s="16" t="s">
        <v>3</v>
      </c>
      <c r="L15" s="14">
        <v>1</v>
      </c>
      <c r="M15" s="16" t="s">
        <v>2</v>
      </c>
      <c r="N15" s="13">
        <f t="shared" si="1"/>
        <v>2054000</v>
      </c>
    </row>
    <row r="16" spans="1:14" ht="12.6" customHeight="1" x14ac:dyDescent="0.3">
      <c r="A16" s="71"/>
      <c r="B16" s="81"/>
      <c r="C16" s="103"/>
      <c r="D16" s="105"/>
      <c r="E16" s="77" t="s">
        <v>23</v>
      </c>
      <c r="F16" s="77"/>
      <c r="G16" s="77"/>
      <c r="H16" s="77"/>
      <c r="I16" s="77"/>
      <c r="J16" s="77"/>
      <c r="K16" s="77"/>
      <c r="L16" s="77"/>
      <c r="M16" s="72"/>
      <c r="N16" s="22">
        <f>SUM(N12:N15)</f>
        <v>4414000</v>
      </c>
    </row>
    <row r="17" spans="1:14" ht="12.6" customHeight="1" x14ac:dyDescent="0.3">
      <c r="A17" s="71"/>
      <c r="B17" s="21" t="s">
        <v>30</v>
      </c>
      <c r="C17" s="33"/>
      <c r="D17" s="26"/>
      <c r="E17" s="82" t="s">
        <v>27</v>
      </c>
      <c r="F17" s="82"/>
      <c r="G17" s="82"/>
      <c r="H17" s="82"/>
      <c r="I17" s="82"/>
      <c r="J17" s="82"/>
      <c r="K17" s="82"/>
      <c r="L17" s="82"/>
      <c r="M17" s="83"/>
      <c r="N17" s="17">
        <f>SUM(N7,N11,N16)</f>
        <v>55448600</v>
      </c>
    </row>
    <row r="18" spans="1:14" ht="12.6" customHeight="1" x14ac:dyDescent="0.3">
      <c r="A18" s="97" t="s">
        <v>31</v>
      </c>
      <c r="B18" s="95" t="s">
        <v>12</v>
      </c>
      <c r="C18" s="96"/>
      <c r="D18" s="32">
        <v>58066360</v>
      </c>
      <c r="E18" s="77" t="s">
        <v>24</v>
      </c>
      <c r="F18" s="77"/>
      <c r="G18" s="77"/>
      <c r="H18" s="77"/>
      <c r="I18" s="77"/>
      <c r="J18" s="77"/>
      <c r="K18" s="77"/>
      <c r="L18" s="77"/>
      <c r="M18" s="72"/>
      <c r="N18" s="22">
        <f>17662670+40403690</f>
        <v>58066360</v>
      </c>
    </row>
    <row r="19" spans="1:14" ht="12.6" customHeight="1" x14ac:dyDescent="0.3">
      <c r="A19" s="98"/>
      <c r="B19" s="95" t="s">
        <v>39</v>
      </c>
      <c r="C19" s="96"/>
      <c r="D19" s="32">
        <v>18158364</v>
      </c>
      <c r="E19" s="77" t="s">
        <v>130</v>
      </c>
      <c r="F19" s="77"/>
      <c r="G19" s="77"/>
      <c r="H19" s="77"/>
      <c r="I19" s="77"/>
      <c r="J19" s="77"/>
      <c r="K19" s="77"/>
      <c r="L19" s="77"/>
      <c r="M19" s="72"/>
      <c r="N19" s="22">
        <v>18158364</v>
      </c>
    </row>
    <row r="20" spans="1:14" ht="37.5" customHeight="1" x14ac:dyDescent="0.3">
      <c r="A20" s="98"/>
      <c r="B20" s="90" t="s">
        <v>17</v>
      </c>
      <c r="C20" s="40" t="s">
        <v>117</v>
      </c>
      <c r="D20" s="32">
        <v>500000</v>
      </c>
      <c r="E20" s="99" t="s">
        <v>28</v>
      </c>
      <c r="F20" s="77"/>
      <c r="G20" s="77"/>
      <c r="H20" s="77"/>
      <c r="I20" s="77"/>
      <c r="J20" s="77"/>
      <c r="K20" s="77"/>
      <c r="L20" s="77"/>
      <c r="M20" s="72"/>
      <c r="N20" s="22">
        <v>300000</v>
      </c>
    </row>
    <row r="21" spans="1:14" ht="37.5" customHeight="1" x14ac:dyDescent="0.3">
      <c r="A21" s="98"/>
      <c r="B21" s="81"/>
      <c r="C21" s="40" t="s">
        <v>123</v>
      </c>
      <c r="D21" s="32">
        <v>960000</v>
      </c>
      <c r="E21" s="77" t="s">
        <v>28</v>
      </c>
      <c r="F21" s="77"/>
      <c r="G21" s="77"/>
      <c r="H21" s="77"/>
      <c r="I21" s="77"/>
      <c r="J21" s="77"/>
      <c r="K21" s="77"/>
      <c r="L21" s="77"/>
      <c r="M21" s="72"/>
      <c r="N21" s="22">
        <v>525600</v>
      </c>
    </row>
    <row r="22" spans="1:14" ht="12.6" customHeight="1" x14ac:dyDescent="0.3">
      <c r="A22" s="70"/>
      <c r="B22" s="21" t="s">
        <v>30</v>
      </c>
      <c r="C22" s="33"/>
      <c r="D22" s="26"/>
      <c r="E22" s="82" t="s">
        <v>29</v>
      </c>
      <c r="F22" s="82"/>
      <c r="G22" s="82"/>
      <c r="H22" s="82"/>
      <c r="I22" s="82"/>
      <c r="J22" s="82"/>
      <c r="K22" s="82"/>
      <c r="L22" s="82"/>
      <c r="M22" s="83"/>
      <c r="N22" s="17">
        <f>SUM(N19,N20,N21,N18)</f>
        <v>77050324</v>
      </c>
    </row>
    <row r="23" spans="1:14" ht="12.6" customHeight="1" x14ac:dyDescent="0.3">
      <c r="A23" s="94" t="s">
        <v>19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18">
        <f>SUM(N22,N17)</f>
        <v>132498924</v>
      </c>
    </row>
  </sheetData>
  <sheetProtection formatCells="0" formatColumns="0" formatRows="0" deleteColumns="0" deleteRows="0"/>
  <mergeCells count="30">
    <mergeCell ref="A1:C1"/>
    <mergeCell ref="D1:N1"/>
    <mergeCell ref="A2:C2"/>
    <mergeCell ref="D2:N2"/>
    <mergeCell ref="A3:C4"/>
    <mergeCell ref="D3:D4"/>
    <mergeCell ref="E3:N3"/>
    <mergeCell ref="F4:M4"/>
    <mergeCell ref="B8:B16"/>
    <mergeCell ref="C8:C11"/>
    <mergeCell ref="D8:D11"/>
    <mergeCell ref="E11:M11"/>
    <mergeCell ref="C12:C16"/>
    <mergeCell ref="D12:D16"/>
    <mergeCell ref="E22:M22"/>
    <mergeCell ref="A23:M23"/>
    <mergeCell ref="E16:M16"/>
    <mergeCell ref="E17:M17"/>
    <mergeCell ref="A18:A22"/>
    <mergeCell ref="B18:C18"/>
    <mergeCell ref="E18:M18"/>
    <mergeCell ref="B19:C19"/>
    <mergeCell ref="E19:M19"/>
    <mergeCell ref="B20:B21"/>
    <mergeCell ref="E20:M20"/>
    <mergeCell ref="E21:M21"/>
    <mergeCell ref="A5:A17"/>
    <mergeCell ref="B5:C7"/>
    <mergeCell ref="D5:D7"/>
    <mergeCell ref="E7:M7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2"/>
  <sheetViews>
    <sheetView view="pageBreakPreview" zoomScaleNormal="130" zoomScaleSheetLayoutView="100" workbookViewId="0">
      <selection activeCell="C30" sqref="C28:C30"/>
    </sheetView>
  </sheetViews>
  <sheetFormatPr defaultColWidth="9" defaultRowHeight="12" x14ac:dyDescent="0.3"/>
  <cols>
    <col min="1" max="1" width="5.25" style="10" bestFit="1" customWidth="1"/>
    <col min="2" max="2" width="8.875" style="10" customWidth="1"/>
    <col min="3" max="3" width="8.5" style="10" bestFit="1" customWidth="1"/>
    <col min="4" max="4" width="10.25" style="10" customWidth="1"/>
    <col min="5" max="5" width="15" style="11" customWidth="1"/>
    <col min="6" max="6" width="10.25" style="12" customWidth="1"/>
    <col min="7" max="7" width="3.625" style="10" customWidth="1"/>
    <col min="8" max="8" width="9" style="12"/>
    <col min="9" max="9" width="3.125" style="10" customWidth="1"/>
    <col min="10" max="10" width="9" style="12"/>
    <col min="11" max="11" width="3.25" style="10" customWidth="1"/>
    <col min="12" max="12" width="9" style="12"/>
    <col min="13" max="13" width="3" style="10" customWidth="1"/>
    <col min="14" max="14" width="13" style="12" customWidth="1"/>
    <col min="15" max="16384" width="9" style="10"/>
  </cols>
  <sheetData>
    <row r="1" spans="1:14" ht="16.5" x14ac:dyDescent="0.3">
      <c r="A1" s="57" t="s">
        <v>7</v>
      </c>
      <c r="B1" s="57"/>
      <c r="C1" s="57"/>
      <c r="D1" s="67" t="s">
        <v>93</v>
      </c>
      <c r="E1" s="68"/>
      <c r="F1" s="68"/>
      <c r="G1" s="68"/>
      <c r="H1" s="68"/>
      <c r="I1" s="68"/>
      <c r="J1" s="68"/>
      <c r="K1" s="68"/>
      <c r="L1" s="68"/>
      <c r="M1" s="68"/>
      <c r="N1" s="69"/>
    </row>
    <row r="2" spans="1:14" ht="16.5" x14ac:dyDescent="0.3">
      <c r="A2" s="57" t="s">
        <v>8</v>
      </c>
      <c r="B2" s="57"/>
      <c r="C2" s="57"/>
      <c r="D2" s="67" t="s">
        <v>94</v>
      </c>
      <c r="E2" s="68"/>
      <c r="F2" s="68"/>
      <c r="G2" s="68"/>
      <c r="H2" s="68"/>
      <c r="I2" s="68"/>
      <c r="J2" s="68"/>
      <c r="K2" s="68"/>
      <c r="L2" s="68"/>
      <c r="M2" s="68"/>
      <c r="N2" s="69"/>
    </row>
    <row r="3" spans="1:14" ht="12.6" customHeight="1" x14ac:dyDescent="0.3">
      <c r="A3" s="58" t="s">
        <v>9</v>
      </c>
      <c r="B3" s="58"/>
      <c r="C3" s="58"/>
      <c r="D3" s="60" t="s">
        <v>20</v>
      </c>
      <c r="E3" s="62" t="s">
        <v>21</v>
      </c>
      <c r="F3" s="63"/>
      <c r="G3" s="63"/>
      <c r="H3" s="63"/>
      <c r="I3" s="63"/>
      <c r="J3" s="63"/>
      <c r="K3" s="63"/>
      <c r="L3" s="63"/>
      <c r="M3" s="63"/>
      <c r="N3" s="63"/>
    </row>
    <row r="4" spans="1:14" ht="12.6" customHeight="1" thickBot="1" x14ac:dyDescent="0.35">
      <c r="A4" s="59"/>
      <c r="B4" s="59"/>
      <c r="C4" s="59"/>
      <c r="D4" s="61"/>
      <c r="E4" s="34" t="s">
        <v>26</v>
      </c>
      <c r="F4" s="112" t="s">
        <v>25</v>
      </c>
      <c r="G4" s="113"/>
      <c r="H4" s="113"/>
      <c r="I4" s="113"/>
      <c r="J4" s="113"/>
      <c r="K4" s="113"/>
      <c r="L4" s="113"/>
      <c r="M4" s="114"/>
      <c r="N4" s="20" t="s">
        <v>10</v>
      </c>
    </row>
    <row r="5" spans="1:14" ht="12.6" customHeight="1" thickTop="1" x14ac:dyDescent="0.3">
      <c r="A5" s="115" t="s">
        <v>11</v>
      </c>
      <c r="B5" s="84" t="s">
        <v>12</v>
      </c>
      <c r="C5" s="85"/>
      <c r="D5" s="116">
        <v>50400000</v>
      </c>
      <c r="E5" s="24" t="s">
        <v>95</v>
      </c>
      <c r="F5" s="13">
        <v>2100000</v>
      </c>
      <c r="G5" s="19" t="s">
        <v>13</v>
      </c>
      <c r="H5" s="13">
        <v>1</v>
      </c>
      <c r="I5" s="19" t="s">
        <v>14</v>
      </c>
      <c r="J5" s="13">
        <v>12</v>
      </c>
      <c r="K5" s="19" t="s">
        <v>15</v>
      </c>
      <c r="L5" s="13">
        <v>1</v>
      </c>
      <c r="M5" s="19" t="s">
        <v>16</v>
      </c>
      <c r="N5" s="13">
        <f>F5*H5*J5*L5</f>
        <v>25200000</v>
      </c>
    </row>
    <row r="6" spans="1:14" ht="12.6" customHeight="1" x14ac:dyDescent="0.3">
      <c r="A6" s="98"/>
      <c r="B6" s="86"/>
      <c r="C6" s="87"/>
      <c r="D6" s="117"/>
      <c r="E6" s="25" t="s">
        <v>96</v>
      </c>
      <c r="F6" s="13">
        <v>2100000</v>
      </c>
      <c r="G6" s="19" t="s">
        <v>13</v>
      </c>
      <c r="H6" s="13">
        <v>1</v>
      </c>
      <c r="I6" s="19" t="s">
        <v>14</v>
      </c>
      <c r="J6" s="13">
        <v>12</v>
      </c>
      <c r="K6" s="19" t="s">
        <v>15</v>
      </c>
      <c r="L6" s="13">
        <v>1</v>
      </c>
      <c r="M6" s="19" t="s">
        <v>16</v>
      </c>
      <c r="N6" s="13">
        <f>F6*H6*J6*L6</f>
        <v>25200000</v>
      </c>
    </row>
    <row r="7" spans="1:14" ht="12.6" customHeight="1" x14ac:dyDescent="0.3">
      <c r="A7" s="98"/>
      <c r="B7" s="88"/>
      <c r="C7" s="89"/>
      <c r="D7" s="118"/>
      <c r="E7" s="72" t="s">
        <v>22</v>
      </c>
      <c r="F7" s="73"/>
      <c r="G7" s="73"/>
      <c r="H7" s="73"/>
      <c r="I7" s="73"/>
      <c r="J7" s="73"/>
      <c r="K7" s="73"/>
      <c r="L7" s="73"/>
      <c r="M7" s="73"/>
      <c r="N7" s="22">
        <f>SUM(N5:N6)</f>
        <v>50400000</v>
      </c>
    </row>
    <row r="8" spans="1:14" ht="12.6" customHeight="1" x14ac:dyDescent="0.3">
      <c r="A8" s="98"/>
      <c r="B8" s="90" t="s">
        <v>17</v>
      </c>
      <c r="C8" s="78" t="s">
        <v>97</v>
      </c>
      <c r="D8" s="119">
        <v>59800000</v>
      </c>
      <c r="E8" s="25" t="s">
        <v>98</v>
      </c>
      <c r="F8" s="14">
        <v>100000</v>
      </c>
      <c r="G8" s="16" t="s">
        <v>0</v>
      </c>
      <c r="H8" s="14">
        <v>1</v>
      </c>
      <c r="I8" s="16" t="s">
        <v>1</v>
      </c>
      <c r="J8" s="14">
        <v>60</v>
      </c>
      <c r="K8" s="16" t="s">
        <v>99</v>
      </c>
      <c r="L8" s="14">
        <v>1</v>
      </c>
      <c r="M8" s="16" t="s">
        <v>2</v>
      </c>
      <c r="N8" s="13">
        <f t="shared" ref="N8:N23" si="0">F8*H8*J8*L8</f>
        <v>6000000</v>
      </c>
    </row>
    <row r="9" spans="1:14" ht="12.6" customHeight="1" x14ac:dyDescent="0.3">
      <c r="A9" s="98"/>
      <c r="B9" s="80"/>
      <c r="C9" s="79"/>
      <c r="D9" s="120"/>
      <c r="E9" s="25" t="s">
        <v>100</v>
      </c>
      <c r="F9" s="14">
        <v>150000</v>
      </c>
      <c r="G9" s="16" t="s">
        <v>0</v>
      </c>
      <c r="H9" s="14">
        <v>3</v>
      </c>
      <c r="I9" s="16" t="s">
        <v>1</v>
      </c>
      <c r="J9" s="14">
        <v>2</v>
      </c>
      <c r="K9" s="16" t="s">
        <v>3</v>
      </c>
      <c r="L9" s="14">
        <v>1</v>
      </c>
      <c r="M9" s="16" t="s">
        <v>2</v>
      </c>
      <c r="N9" s="13">
        <f t="shared" si="0"/>
        <v>900000</v>
      </c>
    </row>
    <row r="10" spans="1:14" ht="12.6" customHeight="1" x14ac:dyDescent="0.3">
      <c r="A10" s="98"/>
      <c r="B10" s="80"/>
      <c r="C10" s="79"/>
      <c r="D10" s="120"/>
      <c r="E10" s="25" t="s">
        <v>101</v>
      </c>
      <c r="F10" s="14">
        <v>187500</v>
      </c>
      <c r="G10" s="16" t="s">
        <v>0</v>
      </c>
      <c r="H10" s="14">
        <v>8</v>
      </c>
      <c r="I10" s="16" t="s">
        <v>1</v>
      </c>
      <c r="J10" s="14">
        <v>10</v>
      </c>
      <c r="K10" s="16" t="s">
        <v>3</v>
      </c>
      <c r="L10" s="14">
        <v>1</v>
      </c>
      <c r="M10" s="16" t="s">
        <v>2</v>
      </c>
      <c r="N10" s="13">
        <f t="shared" si="0"/>
        <v>15000000</v>
      </c>
    </row>
    <row r="11" spans="1:14" ht="12.6" customHeight="1" x14ac:dyDescent="0.3">
      <c r="A11" s="98"/>
      <c r="B11" s="80"/>
      <c r="C11" s="79"/>
      <c r="D11" s="120"/>
      <c r="E11" s="25" t="s">
        <v>102</v>
      </c>
      <c r="F11" s="14">
        <v>20000</v>
      </c>
      <c r="G11" s="16" t="s">
        <v>0</v>
      </c>
      <c r="H11" s="14">
        <v>200</v>
      </c>
      <c r="I11" s="16" t="s">
        <v>1</v>
      </c>
      <c r="J11" s="14">
        <v>1</v>
      </c>
      <c r="K11" s="16" t="s">
        <v>3</v>
      </c>
      <c r="L11" s="14">
        <v>1</v>
      </c>
      <c r="M11" s="16" t="s">
        <v>2</v>
      </c>
      <c r="N11" s="13">
        <f t="shared" si="0"/>
        <v>4000000</v>
      </c>
    </row>
    <row r="12" spans="1:14" ht="12.6" customHeight="1" x14ac:dyDescent="0.3">
      <c r="A12" s="98"/>
      <c r="B12" s="80"/>
      <c r="C12" s="79"/>
      <c r="D12" s="120"/>
      <c r="E12" s="25" t="s">
        <v>103</v>
      </c>
      <c r="F12" s="14">
        <v>30000</v>
      </c>
      <c r="G12" s="16" t="s">
        <v>0</v>
      </c>
      <c r="H12" s="14">
        <v>200</v>
      </c>
      <c r="I12" s="16" t="s">
        <v>1</v>
      </c>
      <c r="J12" s="14">
        <v>1</v>
      </c>
      <c r="K12" s="16" t="s">
        <v>3</v>
      </c>
      <c r="L12" s="14">
        <v>1</v>
      </c>
      <c r="M12" s="16" t="s">
        <v>2</v>
      </c>
      <c r="N12" s="13">
        <f t="shared" si="0"/>
        <v>6000000</v>
      </c>
    </row>
    <row r="13" spans="1:14" ht="12.6" customHeight="1" x14ac:dyDescent="0.3">
      <c r="A13" s="98"/>
      <c r="B13" s="80"/>
      <c r="C13" s="79"/>
      <c r="D13" s="120"/>
      <c r="E13" s="25" t="s">
        <v>104</v>
      </c>
      <c r="F13" s="14">
        <v>100000</v>
      </c>
      <c r="G13" s="16" t="s">
        <v>0</v>
      </c>
      <c r="H13" s="14">
        <v>2</v>
      </c>
      <c r="I13" s="16" t="s">
        <v>1</v>
      </c>
      <c r="J13" s="14">
        <v>60</v>
      </c>
      <c r="K13" s="16" t="s">
        <v>99</v>
      </c>
      <c r="L13" s="14">
        <v>1</v>
      </c>
      <c r="M13" s="16" t="s">
        <v>2</v>
      </c>
      <c r="N13" s="13">
        <f t="shared" si="0"/>
        <v>12000000</v>
      </c>
    </row>
    <row r="14" spans="1:14" ht="12.6" customHeight="1" x14ac:dyDescent="0.3">
      <c r="A14" s="98"/>
      <c r="B14" s="80"/>
      <c r="C14" s="79"/>
      <c r="D14" s="120"/>
      <c r="E14" s="25" t="s">
        <v>105</v>
      </c>
      <c r="F14" s="14">
        <v>10000000</v>
      </c>
      <c r="G14" s="16" t="s">
        <v>0</v>
      </c>
      <c r="H14" s="14">
        <v>1</v>
      </c>
      <c r="I14" s="16" t="s">
        <v>99</v>
      </c>
      <c r="J14" s="14">
        <v>1</v>
      </c>
      <c r="K14" s="16" t="s">
        <v>3</v>
      </c>
      <c r="L14" s="14">
        <v>1</v>
      </c>
      <c r="M14" s="16" t="s">
        <v>2</v>
      </c>
      <c r="N14" s="13">
        <f t="shared" si="0"/>
        <v>10000000</v>
      </c>
    </row>
    <row r="15" spans="1:14" ht="12.6" customHeight="1" x14ac:dyDescent="0.3">
      <c r="A15" s="98"/>
      <c r="B15" s="80"/>
      <c r="C15" s="79"/>
      <c r="D15" s="120"/>
      <c r="E15" s="36" t="s">
        <v>106</v>
      </c>
      <c r="F15" s="14">
        <v>15000</v>
      </c>
      <c r="G15" s="16" t="s">
        <v>0</v>
      </c>
      <c r="H15" s="14">
        <v>20</v>
      </c>
      <c r="I15" s="16" t="s">
        <v>99</v>
      </c>
      <c r="J15" s="14">
        <v>1</v>
      </c>
      <c r="K15" s="16" t="s">
        <v>3</v>
      </c>
      <c r="L15" s="14">
        <v>1</v>
      </c>
      <c r="M15" s="16" t="s">
        <v>2</v>
      </c>
      <c r="N15" s="13">
        <f t="shared" si="0"/>
        <v>300000</v>
      </c>
    </row>
    <row r="16" spans="1:14" ht="12.6" customHeight="1" x14ac:dyDescent="0.3">
      <c r="A16" s="98"/>
      <c r="B16" s="80"/>
      <c r="C16" s="79"/>
      <c r="D16" s="120"/>
      <c r="E16" s="36" t="s">
        <v>107</v>
      </c>
      <c r="F16" s="14">
        <v>15000</v>
      </c>
      <c r="G16" s="16" t="s">
        <v>0</v>
      </c>
      <c r="H16" s="14">
        <v>20</v>
      </c>
      <c r="I16" s="16" t="s">
        <v>99</v>
      </c>
      <c r="J16" s="14">
        <v>1</v>
      </c>
      <c r="K16" s="16" t="s">
        <v>3</v>
      </c>
      <c r="L16" s="14">
        <v>1</v>
      </c>
      <c r="M16" s="16" t="s">
        <v>2</v>
      </c>
      <c r="N16" s="13">
        <f t="shared" si="0"/>
        <v>300000</v>
      </c>
    </row>
    <row r="17" spans="1:14" ht="12.6" customHeight="1" x14ac:dyDescent="0.3">
      <c r="A17" s="98"/>
      <c r="B17" s="80"/>
      <c r="C17" s="79"/>
      <c r="D17" s="120"/>
      <c r="E17" s="36" t="s">
        <v>108</v>
      </c>
      <c r="F17" s="14">
        <v>15000</v>
      </c>
      <c r="G17" s="16" t="s">
        <v>13</v>
      </c>
      <c r="H17" s="14">
        <v>20</v>
      </c>
      <c r="I17" s="16" t="s">
        <v>99</v>
      </c>
      <c r="J17" s="14">
        <v>1</v>
      </c>
      <c r="K17" s="16" t="s">
        <v>3</v>
      </c>
      <c r="L17" s="14">
        <v>1</v>
      </c>
      <c r="M17" s="16" t="s">
        <v>2</v>
      </c>
      <c r="N17" s="13">
        <f t="shared" si="0"/>
        <v>300000</v>
      </c>
    </row>
    <row r="18" spans="1:14" ht="12.6" customHeight="1" x14ac:dyDescent="0.3">
      <c r="A18" s="98"/>
      <c r="B18" s="80"/>
      <c r="C18" s="79"/>
      <c r="D18" s="120"/>
      <c r="E18" s="36" t="s">
        <v>109</v>
      </c>
      <c r="F18" s="14">
        <v>5000000</v>
      </c>
      <c r="G18" s="16" t="s">
        <v>13</v>
      </c>
      <c r="H18" s="14">
        <v>1</v>
      </c>
      <c r="I18" s="16" t="s">
        <v>99</v>
      </c>
      <c r="J18" s="14">
        <v>1</v>
      </c>
      <c r="K18" s="16" t="s">
        <v>18</v>
      </c>
      <c r="L18" s="14">
        <v>1</v>
      </c>
      <c r="M18" s="16" t="s">
        <v>16</v>
      </c>
      <c r="N18" s="13">
        <f t="shared" si="0"/>
        <v>5000000</v>
      </c>
    </row>
    <row r="19" spans="1:14" ht="12.6" customHeight="1" x14ac:dyDescent="0.3">
      <c r="A19" s="98"/>
      <c r="B19" s="80"/>
      <c r="C19" s="103"/>
      <c r="D19" s="121"/>
      <c r="E19" s="99" t="s">
        <v>23</v>
      </c>
      <c r="F19" s="77"/>
      <c r="G19" s="77"/>
      <c r="H19" s="77"/>
      <c r="I19" s="77"/>
      <c r="J19" s="77"/>
      <c r="K19" s="77"/>
      <c r="L19" s="77"/>
      <c r="M19" s="72"/>
      <c r="N19" s="22">
        <f>SUM(N8:N18)</f>
        <v>59800000</v>
      </c>
    </row>
    <row r="20" spans="1:14" ht="12.6" customHeight="1" x14ac:dyDescent="0.3">
      <c r="A20" s="98"/>
      <c r="B20" s="80"/>
      <c r="C20" s="78" t="s">
        <v>110</v>
      </c>
      <c r="D20" s="119">
        <f>SUM(N20:N23)</f>
        <v>38310000</v>
      </c>
      <c r="E20" s="25" t="s">
        <v>111</v>
      </c>
      <c r="F20" s="14">
        <v>2200000</v>
      </c>
      <c r="G20" s="16" t="s">
        <v>0</v>
      </c>
      <c r="H20" s="14">
        <v>12</v>
      </c>
      <c r="I20" s="16" t="s">
        <v>18</v>
      </c>
      <c r="J20" s="14">
        <v>1</v>
      </c>
      <c r="K20" s="16" t="s">
        <v>18</v>
      </c>
      <c r="L20" s="14">
        <v>1</v>
      </c>
      <c r="M20" s="16" t="s">
        <v>2</v>
      </c>
      <c r="N20" s="13">
        <f t="shared" si="0"/>
        <v>26400000</v>
      </c>
    </row>
    <row r="21" spans="1:14" ht="12.6" customHeight="1" x14ac:dyDescent="0.3">
      <c r="A21" s="98"/>
      <c r="B21" s="80"/>
      <c r="C21" s="79"/>
      <c r="D21" s="120"/>
      <c r="E21" s="36" t="s">
        <v>112</v>
      </c>
      <c r="F21" s="14">
        <v>850000</v>
      </c>
      <c r="G21" s="16" t="s">
        <v>0</v>
      </c>
      <c r="H21" s="14">
        <v>12</v>
      </c>
      <c r="I21" s="16" t="s">
        <v>18</v>
      </c>
      <c r="J21" s="14">
        <v>1</v>
      </c>
      <c r="K21" s="16" t="s">
        <v>3</v>
      </c>
      <c r="L21" s="14">
        <v>1</v>
      </c>
      <c r="M21" s="16" t="s">
        <v>2</v>
      </c>
      <c r="N21" s="13">
        <f t="shared" si="0"/>
        <v>10200000</v>
      </c>
    </row>
    <row r="22" spans="1:14" ht="12.6" customHeight="1" x14ac:dyDescent="0.3">
      <c r="A22" s="98"/>
      <c r="B22" s="80"/>
      <c r="C22" s="79"/>
      <c r="D22" s="120"/>
      <c r="E22" s="36" t="s">
        <v>113</v>
      </c>
      <c r="F22" s="14">
        <v>150000</v>
      </c>
      <c r="G22" s="16" t="s">
        <v>0</v>
      </c>
      <c r="H22" s="14">
        <v>3</v>
      </c>
      <c r="I22" s="16" t="s">
        <v>1</v>
      </c>
      <c r="J22" s="14">
        <v>1</v>
      </c>
      <c r="K22" s="16" t="s">
        <v>3</v>
      </c>
      <c r="L22" s="14">
        <v>1</v>
      </c>
      <c r="M22" s="16" t="s">
        <v>2</v>
      </c>
      <c r="N22" s="13">
        <f t="shared" si="0"/>
        <v>450000</v>
      </c>
    </row>
    <row r="23" spans="1:14" ht="12.6" customHeight="1" x14ac:dyDescent="0.3">
      <c r="A23" s="98"/>
      <c r="B23" s="80"/>
      <c r="C23" s="79"/>
      <c r="D23" s="120"/>
      <c r="E23" s="25" t="s">
        <v>114</v>
      </c>
      <c r="F23" s="14">
        <v>70000</v>
      </c>
      <c r="G23" s="16" t="s">
        <v>0</v>
      </c>
      <c r="H23" s="14">
        <v>18</v>
      </c>
      <c r="I23" s="16" t="s">
        <v>1</v>
      </c>
      <c r="J23" s="14">
        <v>1</v>
      </c>
      <c r="K23" s="16" t="s">
        <v>3</v>
      </c>
      <c r="L23" s="14">
        <v>1</v>
      </c>
      <c r="M23" s="16" t="s">
        <v>2</v>
      </c>
      <c r="N23" s="13">
        <f t="shared" si="0"/>
        <v>1260000</v>
      </c>
    </row>
    <row r="24" spans="1:14" ht="12.6" customHeight="1" x14ac:dyDescent="0.3">
      <c r="A24" s="98"/>
      <c r="B24" s="81"/>
      <c r="C24" s="103"/>
      <c r="D24" s="121"/>
      <c r="E24" s="99" t="s">
        <v>23</v>
      </c>
      <c r="F24" s="77"/>
      <c r="G24" s="77"/>
      <c r="H24" s="77"/>
      <c r="I24" s="77"/>
      <c r="J24" s="77"/>
      <c r="K24" s="77"/>
      <c r="L24" s="77"/>
      <c r="M24" s="72"/>
      <c r="N24" s="22">
        <f>SUM(N20:N23)</f>
        <v>38310000</v>
      </c>
    </row>
    <row r="25" spans="1:14" ht="12.6" customHeight="1" x14ac:dyDescent="0.3">
      <c r="A25" s="98"/>
      <c r="B25" s="21" t="s">
        <v>30</v>
      </c>
      <c r="C25" s="38"/>
      <c r="D25" s="42"/>
      <c r="E25" s="122" t="s">
        <v>27</v>
      </c>
      <c r="F25" s="82"/>
      <c r="G25" s="82"/>
      <c r="H25" s="82"/>
      <c r="I25" s="82"/>
      <c r="J25" s="82"/>
      <c r="K25" s="82"/>
      <c r="L25" s="82"/>
      <c r="M25" s="83"/>
      <c r="N25" s="17">
        <f>SUM(N7,N19,N24)</f>
        <v>148510000</v>
      </c>
    </row>
    <row r="26" spans="1:14" ht="12.6" customHeight="1" x14ac:dyDescent="0.3">
      <c r="A26" s="71" t="s">
        <v>31</v>
      </c>
      <c r="B26" s="95" t="s">
        <v>12</v>
      </c>
      <c r="C26" s="96"/>
      <c r="D26" s="45">
        <v>32184010</v>
      </c>
      <c r="E26" s="99" t="s">
        <v>24</v>
      </c>
      <c r="F26" s="77"/>
      <c r="G26" s="77"/>
      <c r="H26" s="77"/>
      <c r="I26" s="77"/>
      <c r="J26" s="77"/>
      <c r="K26" s="77"/>
      <c r="L26" s="77"/>
      <c r="M26" s="72"/>
      <c r="N26" s="46">
        <v>31019100</v>
      </c>
    </row>
    <row r="27" spans="1:14" x14ac:dyDescent="0.3">
      <c r="A27" s="71"/>
      <c r="B27" s="95" t="s">
        <v>39</v>
      </c>
      <c r="C27" s="96"/>
      <c r="D27" s="44">
        <v>18158364</v>
      </c>
      <c r="E27" s="77" t="s">
        <v>130</v>
      </c>
      <c r="F27" s="77"/>
      <c r="G27" s="77"/>
      <c r="H27" s="77"/>
      <c r="I27" s="77"/>
      <c r="J27" s="77"/>
      <c r="K27" s="77"/>
      <c r="L27" s="77"/>
      <c r="M27" s="72"/>
      <c r="N27" s="22">
        <v>18158364</v>
      </c>
    </row>
    <row r="28" spans="1:14" ht="12.6" customHeight="1" x14ac:dyDescent="0.3">
      <c r="A28" s="71"/>
      <c r="B28" s="90" t="s">
        <v>17</v>
      </c>
      <c r="C28" s="78" t="s">
        <v>115</v>
      </c>
      <c r="D28" s="126">
        <v>500000</v>
      </c>
      <c r="E28" s="128" t="s">
        <v>28</v>
      </c>
      <c r="F28" s="129"/>
      <c r="G28" s="129"/>
      <c r="H28" s="129"/>
      <c r="I28" s="129"/>
      <c r="J28" s="129"/>
      <c r="K28" s="129"/>
      <c r="L28" s="129"/>
      <c r="M28" s="130"/>
      <c r="N28" s="134">
        <v>0</v>
      </c>
    </row>
    <row r="29" spans="1:14" ht="12.6" customHeight="1" x14ac:dyDescent="0.3">
      <c r="A29" s="71"/>
      <c r="B29" s="80"/>
      <c r="C29" s="103"/>
      <c r="D29" s="127"/>
      <c r="E29" s="131"/>
      <c r="F29" s="132"/>
      <c r="G29" s="132"/>
      <c r="H29" s="132"/>
      <c r="I29" s="132"/>
      <c r="J29" s="132"/>
      <c r="K29" s="132"/>
      <c r="L29" s="132"/>
      <c r="M29" s="133"/>
      <c r="N29" s="135"/>
    </row>
    <row r="30" spans="1:14" ht="24.95" customHeight="1" x14ac:dyDescent="0.3">
      <c r="A30" s="71"/>
      <c r="B30" s="81"/>
      <c r="C30" s="39" t="s">
        <v>110</v>
      </c>
      <c r="D30" s="44">
        <v>850000</v>
      </c>
      <c r="E30" s="99" t="s">
        <v>28</v>
      </c>
      <c r="F30" s="77"/>
      <c r="G30" s="77"/>
      <c r="H30" s="77"/>
      <c r="I30" s="77"/>
      <c r="J30" s="77"/>
      <c r="K30" s="77"/>
      <c r="L30" s="77"/>
      <c r="M30" s="72"/>
      <c r="N30" s="22">
        <v>613794</v>
      </c>
    </row>
    <row r="31" spans="1:14" ht="12.6" customHeight="1" x14ac:dyDescent="0.3">
      <c r="A31" s="71"/>
      <c r="B31" s="21" t="s">
        <v>30</v>
      </c>
      <c r="C31" s="38"/>
      <c r="D31" s="26"/>
      <c r="E31" s="122" t="s">
        <v>29</v>
      </c>
      <c r="F31" s="82"/>
      <c r="G31" s="82"/>
      <c r="H31" s="82"/>
      <c r="I31" s="82"/>
      <c r="J31" s="82"/>
      <c r="K31" s="82"/>
      <c r="L31" s="82"/>
      <c r="M31" s="83"/>
      <c r="N31" s="17">
        <f>SUM(N26,N27,N28,N30)</f>
        <v>49791258</v>
      </c>
    </row>
    <row r="32" spans="1:14" x14ac:dyDescent="0.3">
      <c r="A32" s="123" t="s">
        <v>19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5"/>
      <c r="N32" s="18">
        <f>N25+N31</f>
        <v>198301258</v>
      </c>
    </row>
  </sheetData>
  <sheetProtection formatCells="0" formatColumns="0" formatRows="0" deleteColumns="0" deleteRows="0"/>
  <mergeCells count="33">
    <mergeCell ref="A32:M32"/>
    <mergeCell ref="D28:D29"/>
    <mergeCell ref="E28:M29"/>
    <mergeCell ref="N28:N29"/>
    <mergeCell ref="E30:M30"/>
    <mergeCell ref="E31:M31"/>
    <mergeCell ref="A26:A31"/>
    <mergeCell ref="B26:C26"/>
    <mergeCell ref="E26:M26"/>
    <mergeCell ref="B28:B30"/>
    <mergeCell ref="C28:C29"/>
    <mergeCell ref="B27:C27"/>
    <mergeCell ref="E27:M27"/>
    <mergeCell ref="A5:A25"/>
    <mergeCell ref="B5:C7"/>
    <mergeCell ref="D5:D7"/>
    <mergeCell ref="E7:M7"/>
    <mergeCell ref="B8:B24"/>
    <mergeCell ref="C8:C19"/>
    <mergeCell ref="D8:D19"/>
    <mergeCell ref="E19:M19"/>
    <mergeCell ref="C20:C24"/>
    <mergeCell ref="D20:D24"/>
    <mergeCell ref="E24:M24"/>
    <mergeCell ref="E25:M25"/>
    <mergeCell ref="A1:C1"/>
    <mergeCell ref="D1:N1"/>
    <mergeCell ref="A2:C2"/>
    <mergeCell ref="D2:N2"/>
    <mergeCell ref="A3:C4"/>
    <mergeCell ref="D3:D4"/>
    <mergeCell ref="E3:N3"/>
    <mergeCell ref="F4:M4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87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9"/>
  <sheetViews>
    <sheetView view="pageBreakPreview" zoomScaleNormal="130" zoomScaleSheetLayoutView="100" workbookViewId="0">
      <selection activeCell="C15" sqref="C15"/>
    </sheetView>
  </sheetViews>
  <sheetFormatPr defaultRowHeight="12" x14ac:dyDescent="0.3"/>
  <cols>
    <col min="1" max="1" width="5.25" style="10" bestFit="1" customWidth="1"/>
    <col min="2" max="2" width="8.5" style="10" bestFit="1" customWidth="1"/>
    <col min="3" max="3" width="13.25" style="10" customWidth="1"/>
    <col min="4" max="4" width="12.75" style="11" customWidth="1"/>
    <col min="5" max="5" width="10.25" style="12" customWidth="1"/>
    <col min="6" max="6" width="3.625" style="10" customWidth="1"/>
    <col min="7" max="7" width="9" style="12"/>
    <col min="8" max="8" width="3.125" style="10" customWidth="1"/>
    <col min="9" max="9" width="9" style="12"/>
    <col min="10" max="10" width="3.25" style="10" customWidth="1"/>
    <col min="11" max="11" width="9" style="12"/>
    <col min="12" max="12" width="3" style="10" customWidth="1"/>
    <col min="13" max="13" width="13" style="12" customWidth="1"/>
    <col min="14" max="16384" width="9" style="10"/>
  </cols>
  <sheetData>
    <row r="1" spans="1:13" ht="16.5" x14ac:dyDescent="0.3">
      <c r="A1" s="57" t="s">
        <v>7</v>
      </c>
      <c r="B1" s="57"/>
      <c r="C1" s="67"/>
      <c r="D1" s="68"/>
      <c r="E1" s="68"/>
      <c r="F1" s="68"/>
      <c r="G1" s="68"/>
      <c r="H1" s="68"/>
      <c r="I1" s="68"/>
      <c r="J1" s="68"/>
      <c r="K1" s="68"/>
      <c r="L1" s="68"/>
      <c r="M1" s="69"/>
    </row>
    <row r="2" spans="1:13" ht="16.5" x14ac:dyDescent="0.3">
      <c r="A2" s="57" t="s">
        <v>8</v>
      </c>
      <c r="B2" s="57"/>
      <c r="C2" s="67"/>
      <c r="D2" s="68"/>
      <c r="E2" s="68"/>
      <c r="F2" s="68"/>
      <c r="G2" s="68"/>
      <c r="H2" s="68"/>
      <c r="I2" s="68"/>
      <c r="J2" s="68"/>
      <c r="K2" s="68"/>
      <c r="L2" s="68"/>
      <c r="M2" s="69"/>
    </row>
    <row r="3" spans="1:13" ht="12.6" customHeight="1" x14ac:dyDescent="0.3">
      <c r="A3" s="58" t="s">
        <v>9</v>
      </c>
      <c r="B3" s="58"/>
      <c r="C3" s="60" t="s">
        <v>20</v>
      </c>
      <c r="D3" s="62" t="s">
        <v>21</v>
      </c>
      <c r="E3" s="63"/>
      <c r="F3" s="63"/>
      <c r="G3" s="63"/>
      <c r="H3" s="63"/>
      <c r="I3" s="63"/>
      <c r="J3" s="63"/>
      <c r="K3" s="63"/>
      <c r="L3" s="63"/>
      <c r="M3" s="63"/>
    </row>
    <row r="4" spans="1:13" ht="12.6" customHeight="1" thickBot="1" x14ac:dyDescent="0.35">
      <c r="A4" s="59"/>
      <c r="B4" s="59"/>
      <c r="C4" s="61"/>
      <c r="D4" s="27" t="s">
        <v>26</v>
      </c>
      <c r="E4" s="64" t="s">
        <v>25</v>
      </c>
      <c r="F4" s="65"/>
      <c r="G4" s="65"/>
      <c r="H4" s="65"/>
      <c r="I4" s="65"/>
      <c r="J4" s="65"/>
      <c r="K4" s="65"/>
      <c r="L4" s="66"/>
      <c r="M4" s="20" t="s">
        <v>10</v>
      </c>
    </row>
    <row r="5" spans="1:13" ht="12.6" customHeight="1" thickTop="1" x14ac:dyDescent="0.3">
      <c r="A5" s="70" t="s">
        <v>11</v>
      </c>
      <c r="B5" s="80" t="s">
        <v>12</v>
      </c>
      <c r="C5" s="74">
        <f>M7</f>
        <v>50400000</v>
      </c>
      <c r="D5" s="24" t="s">
        <v>92</v>
      </c>
      <c r="E5" s="13">
        <v>2100000</v>
      </c>
      <c r="F5" s="19" t="s">
        <v>13</v>
      </c>
      <c r="G5" s="13">
        <v>1</v>
      </c>
      <c r="H5" s="16" t="s">
        <v>14</v>
      </c>
      <c r="I5" s="13">
        <v>12</v>
      </c>
      <c r="J5" s="19" t="s">
        <v>15</v>
      </c>
      <c r="K5" s="13">
        <v>1</v>
      </c>
      <c r="L5" s="19" t="s">
        <v>16</v>
      </c>
      <c r="M5" s="13">
        <f>E5*G5*I5*K5</f>
        <v>25200000</v>
      </c>
    </row>
    <row r="6" spans="1:13" ht="12.6" customHeight="1" x14ac:dyDescent="0.3">
      <c r="A6" s="71"/>
      <c r="B6" s="80"/>
      <c r="C6" s="75"/>
      <c r="D6" s="25" t="s">
        <v>92</v>
      </c>
      <c r="E6" s="14">
        <v>2100000</v>
      </c>
      <c r="F6" s="16" t="s">
        <v>13</v>
      </c>
      <c r="G6" s="14">
        <v>1</v>
      </c>
      <c r="H6" s="16" t="s">
        <v>14</v>
      </c>
      <c r="I6" s="14">
        <v>12</v>
      </c>
      <c r="J6" s="16" t="s">
        <v>15</v>
      </c>
      <c r="K6" s="14">
        <v>1</v>
      </c>
      <c r="L6" s="16" t="s">
        <v>16</v>
      </c>
      <c r="M6" s="13">
        <f>E6*G6*I6*K6</f>
        <v>25200000</v>
      </c>
    </row>
    <row r="7" spans="1:13" ht="12.6" customHeight="1" x14ac:dyDescent="0.3">
      <c r="A7" s="71"/>
      <c r="B7" s="81"/>
      <c r="C7" s="76"/>
      <c r="D7" s="72" t="s">
        <v>22</v>
      </c>
      <c r="E7" s="73"/>
      <c r="F7" s="73"/>
      <c r="G7" s="73"/>
      <c r="H7" s="73"/>
      <c r="I7" s="73"/>
      <c r="J7" s="73"/>
      <c r="K7" s="73"/>
      <c r="L7" s="73"/>
      <c r="M7" s="22">
        <f>SUM(M5:M6)</f>
        <v>50400000</v>
      </c>
    </row>
    <row r="8" spans="1:13" ht="12.6" customHeight="1" x14ac:dyDescent="0.3">
      <c r="A8" s="71"/>
      <c r="B8" s="90" t="s">
        <v>17</v>
      </c>
      <c r="C8" s="136">
        <v>34400000</v>
      </c>
      <c r="D8" s="24" t="s">
        <v>87</v>
      </c>
      <c r="E8" s="13">
        <v>6710000</v>
      </c>
      <c r="F8" s="19" t="s">
        <v>13</v>
      </c>
      <c r="G8" s="13">
        <v>1</v>
      </c>
      <c r="H8" s="19" t="s">
        <v>18</v>
      </c>
      <c r="I8" s="13">
        <v>1</v>
      </c>
      <c r="J8" s="19" t="s">
        <v>15</v>
      </c>
      <c r="K8" s="13">
        <v>1</v>
      </c>
      <c r="L8" s="19" t="s">
        <v>16</v>
      </c>
      <c r="M8" s="13">
        <f>E8*G8*I8*K8</f>
        <v>6710000</v>
      </c>
    </row>
    <row r="9" spans="1:13" ht="12.6" customHeight="1" x14ac:dyDescent="0.3">
      <c r="A9" s="71"/>
      <c r="B9" s="80"/>
      <c r="C9" s="117"/>
      <c r="D9" s="25" t="s">
        <v>88</v>
      </c>
      <c r="E9" s="14">
        <v>500000</v>
      </c>
      <c r="F9" s="16" t="s">
        <v>13</v>
      </c>
      <c r="G9" s="14">
        <v>1</v>
      </c>
      <c r="H9" s="16" t="s">
        <v>14</v>
      </c>
      <c r="I9" s="14">
        <v>1</v>
      </c>
      <c r="J9" s="16" t="s">
        <v>15</v>
      </c>
      <c r="K9" s="14">
        <v>1</v>
      </c>
      <c r="L9" s="16" t="s">
        <v>16</v>
      </c>
      <c r="M9" s="13">
        <f>E9*G9*I9*K9</f>
        <v>500000</v>
      </c>
    </row>
    <row r="10" spans="1:13" ht="12.6" customHeight="1" x14ac:dyDescent="0.3">
      <c r="A10" s="71"/>
      <c r="B10" s="80"/>
      <c r="C10" s="117"/>
      <c r="D10" s="25" t="s">
        <v>89</v>
      </c>
      <c r="E10" s="14">
        <v>247500</v>
      </c>
      <c r="F10" s="16" t="s">
        <v>13</v>
      </c>
      <c r="G10" s="14">
        <v>1</v>
      </c>
      <c r="H10" s="19" t="s">
        <v>18</v>
      </c>
      <c r="I10" s="14">
        <v>1</v>
      </c>
      <c r="J10" s="16" t="s">
        <v>15</v>
      </c>
      <c r="K10" s="14">
        <v>1</v>
      </c>
      <c r="L10" s="16" t="s">
        <v>16</v>
      </c>
      <c r="M10" s="13">
        <f>E10*G10*I10*K10</f>
        <v>247500</v>
      </c>
    </row>
    <row r="11" spans="1:13" ht="12.6" customHeight="1" x14ac:dyDescent="0.3">
      <c r="A11" s="71"/>
      <c r="B11" s="80"/>
      <c r="C11" s="117"/>
      <c r="D11" s="25" t="s">
        <v>90</v>
      </c>
      <c r="E11" s="14">
        <v>2660000</v>
      </c>
      <c r="F11" s="16" t="s">
        <v>13</v>
      </c>
      <c r="G11" s="14">
        <v>1</v>
      </c>
      <c r="H11" s="19" t="s">
        <v>18</v>
      </c>
      <c r="I11" s="14">
        <v>1</v>
      </c>
      <c r="J11" s="16" t="s">
        <v>15</v>
      </c>
      <c r="K11" s="14">
        <v>1</v>
      </c>
      <c r="L11" s="16" t="s">
        <v>16</v>
      </c>
      <c r="M11" s="13">
        <f>E11*G11*I11*K11</f>
        <v>2660000</v>
      </c>
    </row>
    <row r="12" spans="1:13" ht="12.6" customHeight="1" x14ac:dyDescent="0.3">
      <c r="A12" s="71"/>
      <c r="B12" s="80"/>
      <c r="C12" s="117"/>
      <c r="D12" s="25" t="s">
        <v>91</v>
      </c>
      <c r="E12" s="14">
        <v>2500000</v>
      </c>
      <c r="F12" s="16" t="s">
        <v>13</v>
      </c>
      <c r="G12" s="14">
        <v>1</v>
      </c>
      <c r="H12" s="19" t="s">
        <v>18</v>
      </c>
      <c r="I12" s="14">
        <v>1</v>
      </c>
      <c r="J12" s="16" t="s">
        <v>15</v>
      </c>
      <c r="K12" s="14">
        <v>1</v>
      </c>
      <c r="L12" s="16" t="s">
        <v>16</v>
      </c>
      <c r="M12" s="13">
        <f>E12*G12*I12*K12</f>
        <v>2500000</v>
      </c>
    </row>
    <row r="13" spans="1:13" ht="12.6" customHeight="1" x14ac:dyDescent="0.3">
      <c r="A13" s="71"/>
      <c r="B13" s="81"/>
      <c r="C13" s="118"/>
      <c r="D13" s="77" t="s">
        <v>23</v>
      </c>
      <c r="E13" s="77"/>
      <c r="F13" s="77"/>
      <c r="G13" s="77"/>
      <c r="H13" s="77"/>
      <c r="I13" s="77"/>
      <c r="J13" s="77"/>
      <c r="K13" s="77"/>
      <c r="L13" s="72"/>
      <c r="M13" s="22">
        <f>SUM(M8:M12)</f>
        <v>12617500</v>
      </c>
    </row>
    <row r="14" spans="1:13" ht="12.6" customHeight="1" x14ac:dyDescent="0.3">
      <c r="A14" s="71"/>
      <c r="B14" s="21" t="s">
        <v>30</v>
      </c>
      <c r="C14" s="26"/>
      <c r="D14" s="82" t="s">
        <v>27</v>
      </c>
      <c r="E14" s="82"/>
      <c r="F14" s="82"/>
      <c r="G14" s="82"/>
      <c r="H14" s="82"/>
      <c r="I14" s="82"/>
      <c r="J14" s="82"/>
      <c r="K14" s="82"/>
      <c r="L14" s="83"/>
      <c r="M14" s="17">
        <f>SUM(M7,M13)</f>
        <v>63017500</v>
      </c>
    </row>
    <row r="15" spans="1:13" s="41" customFormat="1" ht="12.6" customHeight="1" x14ac:dyDescent="0.3">
      <c r="A15" s="71" t="s">
        <v>31</v>
      </c>
      <c r="B15" s="47" t="s">
        <v>12</v>
      </c>
      <c r="C15" s="43">
        <v>39328840</v>
      </c>
      <c r="D15" s="77" t="s">
        <v>24</v>
      </c>
      <c r="E15" s="77"/>
      <c r="F15" s="77"/>
      <c r="G15" s="77"/>
      <c r="H15" s="77"/>
      <c r="I15" s="77"/>
      <c r="J15" s="77"/>
      <c r="K15" s="77"/>
      <c r="L15" s="72"/>
      <c r="M15" s="46">
        <v>38037960</v>
      </c>
    </row>
    <row r="16" spans="1:13" ht="12.6" customHeight="1" x14ac:dyDescent="0.3">
      <c r="A16" s="71"/>
      <c r="B16" s="37" t="s">
        <v>39</v>
      </c>
      <c r="C16" s="44">
        <v>18158364</v>
      </c>
      <c r="D16" s="77" t="s">
        <v>130</v>
      </c>
      <c r="E16" s="77"/>
      <c r="F16" s="77"/>
      <c r="G16" s="77"/>
      <c r="H16" s="77"/>
      <c r="I16" s="77"/>
      <c r="J16" s="77"/>
      <c r="K16" s="77"/>
      <c r="L16" s="72"/>
      <c r="M16" s="22">
        <v>18158364</v>
      </c>
    </row>
    <row r="17" spans="1:13" ht="12.6" customHeight="1" x14ac:dyDescent="0.3">
      <c r="A17" s="71"/>
      <c r="B17" s="37" t="s">
        <v>17</v>
      </c>
      <c r="C17" s="43">
        <v>750000</v>
      </c>
      <c r="D17" s="99" t="s">
        <v>28</v>
      </c>
      <c r="E17" s="77"/>
      <c r="F17" s="77"/>
      <c r="G17" s="77"/>
      <c r="H17" s="77"/>
      <c r="I17" s="77"/>
      <c r="J17" s="77"/>
      <c r="K17" s="77"/>
      <c r="L17" s="72"/>
      <c r="M17" s="22">
        <v>358680</v>
      </c>
    </row>
    <row r="18" spans="1:13" ht="12.6" customHeight="1" x14ac:dyDescent="0.3">
      <c r="A18" s="71"/>
      <c r="B18" s="21" t="s">
        <v>30</v>
      </c>
      <c r="C18" s="26"/>
      <c r="D18" s="82" t="s">
        <v>29</v>
      </c>
      <c r="E18" s="82"/>
      <c r="F18" s="82"/>
      <c r="G18" s="82"/>
      <c r="H18" s="82"/>
      <c r="I18" s="82"/>
      <c r="J18" s="82"/>
      <c r="K18" s="82"/>
      <c r="L18" s="83"/>
      <c r="M18" s="17">
        <f>SUM(M15,M16,M17)</f>
        <v>56555004</v>
      </c>
    </row>
    <row r="19" spans="1:13" ht="12.6" customHeight="1" x14ac:dyDescent="0.3">
      <c r="A19" s="94" t="s">
        <v>19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18">
        <f>SUM(M18,M14)</f>
        <v>119572504</v>
      </c>
    </row>
  </sheetData>
  <sheetProtection formatCells="0" formatColumns="0" formatRows="0" deleteColumns="0" deleteRows="0"/>
  <mergeCells count="22">
    <mergeCell ref="A15:A18"/>
    <mergeCell ref="D15:L15"/>
    <mergeCell ref="D17:L17"/>
    <mergeCell ref="D18:L18"/>
    <mergeCell ref="A19:L19"/>
    <mergeCell ref="D16:L16"/>
    <mergeCell ref="A5:A14"/>
    <mergeCell ref="B5:B7"/>
    <mergeCell ref="C5:C7"/>
    <mergeCell ref="D7:L7"/>
    <mergeCell ref="B8:B13"/>
    <mergeCell ref="C8:C13"/>
    <mergeCell ref="D13:L13"/>
    <mergeCell ref="D14:L14"/>
    <mergeCell ref="A1:B1"/>
    <mergeCell ref="C1:M1"/>
    <mergeCell ref="A2:B2"/>
    <mergeCell ref="C2:M2"/>
    <mergeCell ref="A3:B4"/>
    <mergeCell ref="C3:C4"/>
    <mergeCell ref="D3:M3"/>
    <mergeCell ref="E4:L4"/>
  </mergeCells>
  <phoneticPr fontId="3" type="noConversion"/>
  <pageMargins left="0.23622047244094491" right="0.23622047244094491" top="0.74803149606299213" bottom="0.74803149606299213" header="0.11811023622047245" footer="0.11811023622047245"/>
  <pageSetup paperSize="9" scale="8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세입세출총괄표</vt:lpstr>
      <vt:lpstr>작성요령</vt:lpstr>
      <vt:lpstr>1. 재활전문가 양성</vt:lpstr>
      <vt:lpstr>2. 역량강화</vt:lpstr>
      <vt:lpstr>3. 정보제공 및 접근성</vt:lpstr>
      <vt:lpstr>4. 시각장애인인식개선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개발원</dc:creator>
  <cp:lastModifiedBy>USER</cp:lastModifiedBy>
  <cp:lastPrinted>2015-01-02T07:07:50Z</cp:lastPrinted>
  <dcterms:created xsi:type="dcterms:W3CDTF">2014-01-21T02:42:23Z</dcterms:created>
  <dcterms:modified xsi:type="dcterms:W3CDTF">2026-03-05T02:21:34Z</dcterms:modified>
</cp:coreProperties>
</file>