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6300" windowWidth="28860" windowHeight="6345" activeTab="2"/>
  </bookViews>
  <sheets>
    <sheet name="2017 추경예산서" sheetId="5" r:id="rId1"/>
    <sheet name="세입" sheetId="3" r:id="rId2"/>
    <sheet name="세출" sheetId="1" r:id="rId3"/>
  </sheets>
  <definedNames>
    <definedName name="_xlnm.Print_Area" localSheetId="0">'2017 추경예산서'!$A$1:$H$1</definedName>
    <definedName name="_xlnm.Print_Area" localSheetId="1">세입!$A$1:$N$46</definedName>
    <definedName name="_xlnm.Print_Area" localSheetId="2">세출!$A$1:$AB$259</definedName>
    <definedName name="_xlnm.Print_Titles" localSheetId="2">세출!$2:$2</definedName>
  </definedNames>
  <calcPr calcId="125725"/>
</workbook>
</file>

<file path=xl/calcChain.xml><?xml version="1.0" encoding="utf-8"?>
<calcChain xmlns="http://schemas.openxmlformats.org/spreadsheetml/2006/main">
  <c r="S3" i="1"/>
  <c r="S122"/>
  <c r="AC122" s="1"/>
  <c r="S196"/>
  <c r="S235" l="1"/>
  <c r="S232"/>
  <c r="K6" i="5"/>
  <c r="J6"/>
  <c r="L15"/>
  <c r="E6"/>
  <c r="D6"/>
  <c r="F16"/>
  <c r="F15"/>
  <c r="F14"/>
  <c r="F13"/>
  <c r="F12"/>
  <c r="F11"/>
  <c r="E7"/>
  <c r="D7"/>
  <c r="K7"/>
  <c r="J7"/>
  <c r="F8"/>
  <c r="L18"/>
  <c r="L17"/>
  <c r="L16"/>
  <c r="L14"/>
  <c r="L13"/>
  <c r="L12"/>
  <c r="L11"/>
  <c r="F10"/>
  <c r="L10"/>
  <c r="L9"/>
  <c r="F9"/>
  <c r="L8"/>
  <c r="L7"/>
  <c r="F6" l="1"/>
  <c r="F7"/>
  <c r="L6"/>
  <c r="S259" i="1" l="1"/>
  <c r="S258"/>
  <c r="S257" s="1"/>
  <c r="S256"/>
  <c r="S255"/>
  <c r="S251"/>
  <c r="S244"/>
  <c r="S239"/>
  <c r="S238"/>
  <c r="S231"/>
  <c r="S230"/>
  <c r="S229"/>
  <c r="S228"/>
  <c r="S227"/>
  <c r="S226"/>
  <c r="S225"/>
  <c r="S224"/>
  <c r="S221"/>
  <c r="S220"/>
  <c r="S219"/>
  <c r="S216"/>
  <c r="S215" s="1"/>
  <c r="S214"/>
  <c r="S213"/>
  <c r="S190"/>
  <c r="S184"/>
  <c r="S181"/>
  <c r="S180"/>
  <c r="S175"/>
  <c r="S172"/>
  <c r="S170"/>
  <c r="S168"/>
  <c r="S159"/>
  <c r="S153"/>
  <c r="S146"/>
  <c r="S139"/>
  <c r="S132"/>
  <c r="S125"/>
  <c r="S123"/>
  <c r="S113"/>
  <c r="S109"/>
  <c r="S107"/>
  <c r="S106" s="1"/>
  <c r="S105" s="1"/>
  <c r="S102"/>
  <c r="S99"/>
  <c r="S84"/>
  <c r="S80"/>
  <c r="S60"/>
  <c r="S57"/>
  <c r="S56"/>
  <c r="S39"/>
  <c r="S37"/>
  <c r="S32"/>
  <c r="S31"/>
  <c r="S18"/>
  <c r="S13"/>
  <c r="S11"/>
  <c r="S6"/>
  <c r="K45" i="3"/>
  <c r="K40"/>
  <c r="K38"/>
  <c r="K36"/>
  <c r="K34"/>
  <c r="K21"/>
  <c r="K11"/>
  <c r="K8"/>
  <c r="K3" s="1"/>
  <c r="K4"/>
  <c r="S167" i="1" l="1"/>
  <c r="S174"/>
  <c r="S5"/>
  <c r="S4" s="1"/>
  <c r="S121"/>
  <c r="N5"/>
  <c r="N4" l="1"/>
  <c r="E236"/>
  <c r="E235"/>
  <c r="N105"/>
  <c r="E244"/>
  <c r="N234"/>
  <c r="E233"/>
  <c r="E232"/>
  <c r="N152" l="1"/>
  <c r="N151"/>
  <c r="N145"/>
  <c r="N144"/>
  <c r="N138"/>
  <c r="N137"/>
  <c r="N131"/>
  <c r="N130"/>
  <c r="G44" i="3"/>
  <c r="G20" l="1"/>
  <c r="D45" l="1"/>
  <c r="D40"/>
  <c r="D38"/>
  <c r="D36"/>
  <c r="D34"/>
  <c r="G33"/>
  <c r="D21" s="1"/>
  <c r="D11"/>
  <c r="G10"/>
  <c r="D8" s="1"/>
  <c r="G7"/>
  <c r="D4" s="1"/>
  <c r="N195" i="1"/>
  <c r="N122" l="1"/>
  <c r="G3" i="3"/>
  <c r="D3"/>
  <c r="N121" i="1" l="1"/>
  <c r="N112"/>
  <c r="N3" l="1"/>
  <c r="E221"/>
  <c r="E231"/>
  <c r="E258" l="1"/>
  <c r="AG45" i="3"/>
  <c r="E184" i="1" l="1"/>
  <c r="E153" l="1"/>
  <c r="E159" l="1"/>
  <c r="E125" l="1"/>
  <c r="E132"/>
  <c r="E139"/>
  <c r="E146"/>
  <c r="E123" l="1"/>
  <c r="E213"/>
  <c r="E170"/>
  <c r="E180"/>
  <c r="E168"/>
  <c r="E259" l="1"/>
  <c r="E257" s="1"/>
  <c r="E256"/>
  <c r="E255"/>
  <c r="E251"/>
  <c r="E238"/>
  <c r="E230"/>
  <c r="E229"/>
  <c r="E228"/>
  <c r="E227"/>
  <c r="E226"/>
  <c r="E225"/>
  <c r="E224"/>
  <c r="E220"/>
  <c r="E219"/>
  <c r="E214"/>
  <c r="E196"/>
  <c r="E190"/>
  <c r="E175"/>
  <c r="E107"/>
  <c r="E37"/>
  <c r="E11"/>
  <c r="E80" l="1"/>
  <c r="E57"/>
  <c r="E99"/>
  <c r="E109"/>
  <c r="E181"/>
  <c r="E216"/>
  <c r="E215" s="1"/>
  <c r="E84"/>
  <c r="H13"/>
  <c r="E102"/>
  <c r="E174"/>
  <c r="E32"/>
  <c r="E18"/>
  <c r="E239"/>
  <c r="E60" l="1"/>
  <c r="E56" s="1"/>
  <c r="E113"/>
  <c r="E106" s="1"/>
  <c r="E105" s="1"/>
  <c r="E172"/>
  <c r="E167" s="1"/>
  <c r="E122" s="1"/>
  <c r="E39"/>
  <c r="E31" s="1"/>
  <c r="H16"/>
  <c r="H15"/>
  <c r="E6"/>
  <c r="H14"/>
  <c r="E121" l="1"/>
  <c r="E13"/>
  <c r="E5" s="1"/>
  <c r="E4" l="1"/>
  <c r="E3" s="1"/>
</calcChain>
</file>

<file path=xl/comments1.xml><?xml version="1.0" encoding="utf-8"?>
<comments xmlns="http://schemas.openxmlformats.org/spreadsheetml/2006/main">
  <authors>
    <author>Digital NEX</author>
  </authors>
  <commentList>
    <comment ref="N136" authorId="0">
      <text>
        <r>
          <rPr>
            <b/>
            <sz val="9"/>
            <color indexed="81"/>
            <rFont val="Tahoma"/>
            <family val="2"/>
          </rPr>
          <t>18,842,500</t>
        </r>
        <r>
          <rPr>
            <b/>
            <sz val="9"/>
            <color indexed="81"/>
            <rFont val="돋움"/>
            <family val="3"/>
            <charset val="129"/>
          </rPr>
          <t>원</t>
        </r>
        <r>
          <rPr>
            <b/>
            <sz val="9"/>
            <color indexed="81"/>
            <rFont val="Tahoma"/>
            <family val="2"/>
          </rPr>
          <t>+16,500</t>
        </r>
        <r>
          <rPr>
            <b/>
            <sz val="9"/>
            <color indexed="81"/>
            <rFont val="돋움"/>
            <family val="3"/>
            <charset val="129"/>
          </rPr>
          <t>원
국고 총 금액 십만원단위로 맞추기 위해 16,500원 여기에 가산</t>
        </r>
      </text>
    </comment>
    <comment ref="N190" authorId="0">
      <text>
        <r>
          <rPr>
            <b/>
            <sz val="9"/>
            <color indexed="81"/>
            <rFont val="Tahoma"/>
            <family val="2"/>
          </rPr>
          <t>+18,050</t>
        </r>
        <r>
          <rPr>
            <b/>
            <sz val="9"/>
            <color indexed="81"/>
            <rFont val="돋움"/>
            <family val="3"/>
            <charset val="129"/>
          </rPr>
          <t>원
십만원단위 맞추기 위해</t>
        </r>
      </text>
    </comment>
    <comment ref="N223" authorId="0">
      <text>
        <r>
          <rPr>
            <b/>
            <sz val="9"/>
            <color indexed="81"/>
            <rFont val="Tahoma"/>
            <family val="2"/>
          </rPr>
          <t>+27,149</t>
        </r>
        <r>
          <rPr>
            <b/>
            <sz val="9"/>
            <color indexed="81"/>
            <rFont val="돋움"/>
            <family val="3"/>
            <charset val="129"/>
          </rPr>
          <t>원
십만원단위로 맞추기 위해</t>
        </r>
      </text>
    </comment>
    <comment ref="N228" authorId="0">
      <text>
        <r>
          <rPr>
            <b/>
            <sz val="9"/>
            <color indexed="81"/>
            <rFont val="Tahoma"/>
            <family val="2"/>
          </rPr>
          <t>+36,667</t>
        </r>
        <r>
          <rPr>
            <b/>
            <sz val="9"/>
            <color indexed="81"/>
            <rFont val="돋움"/>
            <family val="3"/>
            <charset val="129"/>
          </rPr>
          <t>원
십만원단위로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맞추기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위해</t>
        </r>
      </text>
    </comment>
    <comment ref="N230" authorId="0">
      <text>
        <r>
          <rPr>
            <b/>
            <sz val="9"/>
            <color indexed="81"/>
            <rFont val="Tahoma"/>
            <family val="2"/>
          </rPr>
          <t>+49,480</t>
        </r>
        <r>
          <rPr>
            <b/>
            <sz val="9"/>
            <color indexed="81"/>
            <rFont val="돋움"/>
            <family val="3"/>
            <charset val="129"/>
          </rPr>
          <t>원
십만원단위로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맞추기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위해</t>
        </r>
      </text>
    </comment>
  </commentList>
</comments>
</file>

<file path=xl/sharedStrings.xml><?xml version="1.0" encoding="utf-8"?>
<sst xmlns="http://schemas.openxmlformats.org/spreadsheetml/2006/main" count="1336" uniqueCount="379">
  <si>
    <t>보조금수입</t>
  </si>
  <si>
    <t>시각장애인을 위한 화면해설 그림동화 오디오북 제작사업</t>
  </si>
  <si>
    <t>×</t>
  </si>
  <si>
    <t>○ 직원2</t>
  </si>
  <si>
    <t>○ 직원3</t>
  </si>
  <si>
    <t>○ 직원4</t>
  </si>
  <si>
    <t>법인국고보조사업</t>
  </si>
  <si>
    <t>행사사업</t>
  </si>
  <si>
    <t>시각장애인 정보접근지원사업</t>
  </si>
  <si>
    <t>웹접근성평가센터 운영사업</t>
  </si>
  <si>
    <t>점자도서관 운영사업</t>
  </si>
  <si>
    <t>홍보사업</t>
  </si>
  <si>
    <t>편의시설설치사업</t>
  </si>
  <si>
    <t>녹음도서제작 및 대여사업</t>
  </si>
  <si>
    <t>화면해설방송사업</t>
  </si>
  <si>
    <t>교통보행사업</t>
  </si>
  <si>
    <t>기타사업</t>
  </si>
  <si>
    <t>점자의날 행사사업</t>
  </si>
  <si>
    <t>기타행사사업</t>
  </si>
  <si>
    <t>○ 점자의날 행사사업</t>
  </si>
  <si>
    <t>○ 기타행사사업</t>
  </si>
  <si>
    <t>○ 홍보영상물제작사업</t>
  </si>
  <si>
    <t>○ 기타홍보사업</t>
  </si>
  <si>
    <t>71.</t>
    <phoneticPr fontId="2" type="noConversion"/>
  </si>
  <si>
    <t>46.</t>
    <phoneticPr fontId="2" type="noConversion"/>
  </si>
  <si>
    <t>36.</t>
    <phoneticPr fontId="2" type="noConversion"/>
  </si>
  <si>
    <t>40.</t>
    <phoneticPr fontId="2" type="noConversion"/>
  </si>
  <si>
    <t>23.</t>
    <phoneticPr fontId="2" type="noConversion"/>
  </si>
  <si>
    <t>06.</t>
    <phoneticPr fontId="2" type="noConversion"/>
  </si>
  <si>
    <t>05.</t>
    <phoneticPr fontId="2" type="noConversion"/>
  </si>
  <si>
    <t>법인국고</t>
    <phoneticPr fontId="2" type="noConversion"/>
  </si>
  <si>
    <t>시비</t>
    <phoneticPr fontId="2" type="noConversion"/>
  </si>
  <si>
    <t>구비</t>
    <phoneticPr fontId="2" type="noConversion"/>
  </si>
  <si>
    <t>웹</t>
    <phoneticPr fontId="2" type="noConversion"/>
  </si>
  <si>
    <t>웹전입금</t>
    <phoneticPr fontId="2" type="noConversion"/>
  </si>
  <si>
    <t>구비전입금</t>
    <phoneticPr fontId="2" type="noConversion"/>
  </si>
  <si>
    <t>법인국고전입금</t>
    <phoneticPr fontId="2" type="noConversion"/>
  </si>
  <si>
    <t>시비전입금</t>
    <phoneticPr fontId="2" type="noConversion"/>
  </si>
  <si>
    <t>세          입</t>
  </si>
  <si>
    <t>세          출</t>
  </si>
  <si>
    <t>관</t>
    <phoneticPr fontId="10" type="noConversion"/>
  </si>
  <si>
    <t>항</t>
    <phoneticPr fontId="10" type="noConversion"/>
  </si>
  <si>
    <t>목</t>
    <phoneticPr fontId="10" type="noConversion"/>
  </si>
  <si>
    <t>총계</t>
    <phoneticPr fontId="10" type="noConversion"/>
  </si>
  <si>
    <t>보조금수입</t>
    <phoneticPr fontId="10" type="noConversion"/>
  </si>
  <si>
    <t>사무비</t>
    <phoneticPr fontId="10" type="noConversion"/>
  </si>
  <si>
    <t>인건비</t>
    <phoneticPr fontId="10" type="noConversion"/>
  </si>
  <si>
    <t>급여 외</t>
    <phoneticPr fontId="10" type="noConversion"/>
  </si>
  <si>
    <t>업무추진비</t>
    <phoneticPr fontId="10" type="noConversion"/>
  </si>
  <si>
    <t>기관운영비 외</t>
    <phoneticPr fontId="10" type="noConversion"/>
  </si>
  <si>
    <t>여비 외</t>
    <phoneticPr fontId="2" type="noConversion"/>
  </si>
  <si>
    <t>재산조성비</t>
    <phoneticPr fontId="10" type="noConversion"/>
  </si>
  <si>
    <t>시설비</t>
    <phoneticPr fontId="10" type="noConversion"/>
  </si>
  <si>
    <t>사업비</t>
    <phoneticPr fontId="10" type="noConversion"/>
  </si>
  <si>
    <t>회비수입</t>
    <phoneticPr fontId="10" type="noConversion"/>
  </si>
  <si>
    <t>임원회비수입</t>
    <phoneticPr fontId="10" type="noConversion"/>
  </si>
  <si>
    <t>전출금</t>
    <phoneticPr fontId="10" type="noConversion"/>
  </si>
  <si>
    <t>사업수입</t>
    <phoneticPr fontId="10" type="noConversion"/>
  </si>
  <si>
    <t>과년도지출</t>
    <phoneticPr fontId="2" type="noConversion"/>
  </si>
  <si>
    <t>잡수입</t>
    <phoneticPr fontId="10" type="noConversion"/>
  </si>
  <si>
    <t>잡지출</t>
    <phoneticPr fontId="10" type="noConversion"/>
  </si>
  <si>
    <t>재산수입</t>
    <phoneticPr fontId="2" type="noConversion"/>
  </si>
  <si>
    <t>예비비</t>
    <phoneticPr fontId="10" type="noConversion"/>
  </si>
  <si>
    <t>지원금</t>
    <phoneticPr fontId="10" type="noConversion"/>
  </si>
  <si>
    <t>지방비</t>
    <phoneticPr fontId="10" type="noConversion"/>
  </si>
  <si>
    <t>국고</t>
    <phoneticPr fontId="10" type="noConversion"/>
  </si>
  <si>
    <t>후원금수입</t>
    <phoneticPr fontId="2" type="noConversion"/>
  </si>
  <si>
    <t>운영비</t>
    <phoneticPr fontId="10" type="noConversion"/>
  </si>
  <si>
    <t>2017년도 한국시각장애인연합회 세입. 세출 추경예산서</t>
    <phoneticPr fontId="10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</si>
  <si>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</si>
  <si>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</si>
  <si>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</si>
  <si>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금액</t>
    <phoneticPr fontId="2" type="noConversion"/>
  </si>
  <si>
    <t>×</t>
    <phoneticPr fontId="2" type="noConversion"/>
  </si>
  <si>
    <t>=</t>
    <phoneticPr fontId="2" type="noConversion"/>
  </si>
  <si>
    <t>계</t>
    <phoneticPr fontId="2" type="noConversion"/>
  </si>
  <si>
    <t>퇴직적립금</t>
    <phoneticPr fontId="2" type="noConversion"/>
  </si>
  <si>
    <t>÷</t>
    <phoneticPr fontId="2" type="noConversion"/>
  </si>
  <si>
    <t>기타후생경비</t>
    <phoneticPr fontId="2" type="noConversion"/>
  </si>
  <si>
    <t>○ 직원명절선물구입비</t>
    <phoneticPr fontId="2" type="noConversion"/>
  </si>
  <si>
    <t>○ 직원송년회 식비</t>
    <phoneticPr fontId="2" type="noConversion"/>
  </si>
  <si>
    <t>○ 직원 식대</t>
    <phoneticPr fontId="2" type="noConversion"/>
  </si>
  <si>
    <t>○ 직원 연수비</t>
    <phoneticPr fontId="2" type="noConversion"/>
  </si>
  <si>
    <t>○ 10년 장기근속자</t>
    <phoneticPr fontId="2" type="noConversion"/>
  </si>
  <si>
    <t>○ 20년 장기근속자</t>
    <phoneticPr fontId="2" type="noConversion"/>
  </si>
  <si>
    <t>○ 정년퇴직자</t>
    <phoneticPr fontId="2" type="noConversion"/>
  </si>
  <si>
    <t>○ 직원위로금</t>
    <phoneticPr fontId="2" type="noConversion"/>
  </si>
  <si>
    <t>○ 직원생일선물비</t>
    <phoneticPr fontId="2" type="noConversion"/>
  </si>
  <si>
    <t>○ 시간외수당</t>
    <phoneticPr fontId="2" type="noConversion"/>
  </si>
  <si>
    <t>8,000*20명*3시간*3일*3주*12월</t>
    <phoneticPr fontId="2" type="noConversion"/>
  </si>
  <si>
    <t>○ 직원복리후생비</t>
    <phoneticPr fontId="2" type="noConversion"/>
  </si>
  <si>
    <t>업무추진비</t>
    <phoneticPr fontId="2" type="noConversion"/>
  </si>
  <si>
    <t>기관운영비</t>
    <phoneticPr fontId="2" type="noConversion"/>
  </si>
  <si>
    <t>○ 기관운영비</t>
    <phoneticPr fontId="2" type="noConversion"/>
  </si>
  <si>
    <t>○ 기관방문비</t>
    <phoneticPr fontId="2" type="noConversion"/>
  </si>
  <si>
    <t>○ 식대</t>
    <phoneticPr fontId="2" type="noConversion"/>
  </si>
  <si>
    <t>○ 유관단체 및 기관경조비</t>
    <phoneticPr fontId="2" type="noConversion"/>
  </si>
  <si>
    <t>직책보조비</t>
    <phoneticPr fontId="2" type="noConversion"/>
  </si>
  <si>
    <t>○ 회장 직책보조비</t>
    <phoneticPr fontId="2" type="noConversion"/>
  </si>
  <si>
    <t>회의비</t>
    <phoneticPr fontId="2" type="noConversion"/>
  </si>
  <si>
    <t>○ 총회비</t>
    <phoneticPr fontId="2" type="noConversion"/>
  </si>
  <si>
    <t>- 장소대관료</t>
    <phoneticPr fontId="2" type="noConversion"/>
  </si>
  <si>
    <t>- 식대</t>
    <phoneticPr fontId="2" type="noConversion"/>
  </si>
  <si>
    <t>- 교통비</t>
    <phoneticPr fontId="2" type="noConversion"/>
  </si>
  <si>
    <t>○ 이사회의비</t>
    <phoneticPr fontId="2" type="noConversion"/>
  </si>
  <si>
    <t>○ 기타회의비</t>
    <phoneticPr fontId="2" type="noConversion"/>
  </si>
  <si>
    <t>○ 감사비</t>
    <phoneticPr fontId="2" type="noConversion"/>
  </si>
  <si>
    <t>- 법인정기감사비</t>
    <phoneticPr fontId="2" type="noConversion"/>
  </si>
  <si>
    <t>- 법인정기감사비(공인회계사)</t>
    <phoneticPr fontId="2" type="noConversion"/>
  </si>
  <si>
    <t>- 법인정기감사 식비 및 다과비</t>
    <phoneticPr fontId="2" type="noConversion"/>
  </si>
  <si>
    <t>- 지부정기감사 감사단교통비</t>
    <phoneticPr fontId="2" type="noConversion"/>
  </si>
  <si>
    <t>- 지부정기감사 출장비</t>
    <phoneticPr fontId="2" type="noConversion"/>
  </si>
  <si>
    <t>- 기타감사 및 조사비</t>
    <phoneticPr fontId="2" type="noConversion"/>
  </si>
  <si>
    <t>운영비</t>
    <phoneticPr fontId="2" type="noConversion"/>
  </si>
  <si>
    <t>여비</t>
    <phoneticPr fontId="2" type="noConversion"/>
  </si>
  <si>
    <t>○ 국내여비</t>
    <phoneticPr fontId="2" type="noConversion"/>
  </si>
  <si>
    <t>○ 국외여비</t>
    <phoneticPr fontId="2" type="noConversion"/>
  </si>
  <si>
    <t>수용비 및 수수료</t>
    <phoneticPr fontId="2" type="noConversion"/>
  </si>
  <si>
    <t>○ 집기 및 소모품구입비</t>
    <phoneticPr fontId="2" type="noConversion"/>
  </si>
  <si>
    <t>○ 사무용품구입비</t>
    <phoneticPr fontId="2" type="noConversion"/>
  </si>
  <si>
    <t>○ 인쇄비</t>
    <phoneticPr fontId="2" type="noConversion"/>
  </si>
  <si>
    <t>○ 연합회장상시상비</t>
    <phoneticPr fontId="2" type="noConversion"/>
  </si>
  <si>
    <t>○ 주차비</t>
    <phoneticPr fontId="2" type="noConversion"/>
  </si>
  <si>
    <t>○ 노무법인 자문수수료</t>
    <phoneticPr fontId="2" type="noConversion"/>
  </si>
  <si>
    <t>○ 행정서류발급수수료</t>
    <phoneticPr fontId="2" type="noConversion"/>
  </si>
  <si>
    <t>○ 법인기장수수료</t>
    <phoneticPr fontId="2" type="noConversion"/>
  </si>
  <si>
    <t>○ 정수기소독비</t>
    <phoneticPr fontId="2" type="noConversion"/>
  </si>
  <si>
    <t>○ 법인세신고 및 결산조정수수료</t>
    <phoneticPr fontId="2" type="noConversion"/>
  </si>
  <si>
    <t>○ 퇴직연금수수료</t>
    <phoneticPr fontId="2" type="noConversion"/>
  </si>
  <si>
    <t>○ 법인사무실 임대 및 매입 중개수수료</t>
    <phoneticPr fontId="2" type="noConversion"/>
  </si>
  <si>
    <t>○ 하이패스 수수료</t>
    <phoneticPr fontId="2" type="noConversion"/>
  </si>
  <si>
    <t>○ 법인등기비용</t>
    <phoneticPr fontId="2" type="noConversion"/>
  </si>
  <si>
    <t>○ 생수비</t>
    <phoneticPr fontId="2" type="noConversion"/>
  </si>
  <si>
    <t>○ 이룸센터주차쿠폰</t>
    <phoneticPr fontId="2" type="noConversion"/>
  </si>
  <si>
    <t>○ 법률자문수수료</t>
    <phoneticPr fontId="2" type="noConversion"/>
  </si>
  <si>
    <t>○ 복합기사용료</t>
    <phoneticPr fontId="2" type="noConversion"/>
  </si>
  <si>
    <t>○ 기타잡비</t>
    <phoneticPr fontId="2" type="noConversion"/>
  </si>
  <si>
    <t>공공요금</t>
    <phoneticPr fontId="2" type="noConversion"/>
  </si>
  <si>
    <t>○ 전화요금</t>
    <phoneticPr fontId="2" type="noConversion"/>
  </si>
  <si>
    <t>○ 우편요금</t>
    <phoneticPr fontId="2" type="noConversion"/>
  </si>
  <si>
    <t>○ 도시가스요금</t>
    <phoneticPr fontId="2" type="noConversion"/>
  </si>
  <si>
    <t>제세공과금</t>
    <phoneticPr fontId="2" type="noConversion"/>
  </si>
  <si>
    <t>○ 차량환경개선부담금</t>
    <phoneticPr fontId="2" type="noConversion"/>
  </si>
  <si>
    <t>○ 자동차세</t>
    <phoneticPr fontId="2" type="noConversion"/>
  </si>
  <si>
    <t>○ 차량보험료</t>
    <phoneticPr fontId="2" type="noConversion"/>
  </si>
  <si>
    <t>○ 정기간행물면허세</t>
    <phoneticPr fontId="2" type="noConversion"/>
  </si>
  <si>
    <t>○ 인지세</t>
    <phoneticPr fontId="2" type="noConversion"/>
  </si>
  <si>
    <t>○ 법인재산세</t>
    <phoneticPr fontId="2" type="noConversion"/>
  </si>
  <si>
    <t>○ 법인세 외</t>
    <phoneticPr fontId="2" type="noConversion"/>
  </si>
  <si>
    <t>○ 이행보증보험료</t>
    <phoneticPr fontId="2" type="noConversion"/>
  </si>
  <si>
    <t>○ 장애인단체총연맹회비</t>
    <phoneticPr fontId="2" type="noConversion"/>
  </si>
  <si>
    <t>○ 성음회운영회비</t>
    <phoneticPr fontId="2" type="noConversion"/>
  </si>
  <si>
    <t>○ 한국사회복지협의회비</t>
    <phoneticPr fontId="2" type="noConversion"/>
  </si>
  <si>
    <t>○ 교통유발부담금,환경개선부담금</t>
    <phoneticPr fontId="2" type="noConversion"/>
  </si>
  <si>
    <t>○ 한국시각장애인도서관협의회 연회비</t>
    <phoneticPr fontId="2" type="noConversion"/>
  </si>
  <si>
    <t>○ 참가비</t>
    <phoneticPr fontId="2" type="noConversion"/>
  </si>
  <si>
    <t>차량비</t>
    <phoneticPr fontId="2" type="noConversion"/>
  </si>
  <si>
    <t>○ 차량유류비</t>
    <phoneticPr fontId="2" type="noConversion"/>
  </si>
  <si>
    <t>○ 차량유지비</t>
    <phoneticPr fontId="2" type="noConversion"/>
  </si>
  <si>
    <t>기타운영비</t>
    <phoneticPr fontId="2" type="noConversion"/>
  </si>
  <si>
    <t>○ 미디어접근센터 관리비</t>
    <phoneticPr fontId="2" type="noConversion"/>
  </si>
  <si>
    <t>○ 기타운영비</t>
    <phoneticPr fontId="2" type="noConversion"/>
  </si>
  <si>
    <t>재산조성비</t>
    <phoneticPr fontId="2" type="noConversion"/>
  </si>
  <si>
    <t>시설비</t>
    <phoneticPr fontId="2" type="noConversion"/>
  </si>
  <si>
    <t>○ 시설비</t>
    <phoneticPr fontId="2" type="noConversion"/>
  </si>
  <si>
    <t>자산취득비</t>
    <phoneticPr fontId="2" type="noConversion"/>
  </si>
  <si>
    <t>○ 비품구입비</t>
    <phoneticPr fontId="2" type="noConversion"/>
  </si>
  <si>
    <t>○ 임대보증금</t>
    <phoneticPr fontId="2" type="noConversion"/>
  </si>
  <si>
    <t>○ 건물구입비</t>
    <phoneticPr fontId="2" type="noConversion"/>
  </si>
  <si>
    <t>시설장비유지보수비</t>
    <phoneticPr fontId="2" type="noConversion"/>
  </si>
  <si>
    <t>○ 건물유지보수비</t>
    <phoneticPr fontId="2" type="noConversion"/>
  </si>
  <si>
    <t>○ 비품유지보수비</t>
    <phoneticPr fontId="2" type="noConversion"/>
  </si>
  <si>
    <t>- 비품유지보수비</t>
    <phoneticPr fontId="2" type="noConversion"/>
  </si>
  <si>
    <t>- 근태기록기 사용료</t>
    <phoneticPr fontId="2" type="noConversion"/>
  </si>
  <si>
    <t>- 공기청정기렌탈료</t>
    <phoneticPr fontId="2" type="noConversion"/>
  </si>
  <si>
    <t>- 프로그램유지보수비</t>
    <phoneticPr fontId="2" type="noConversion"/>
  </si>
  <si>
    <t>- 복합기 사용료</t>
    <phoneticPr fontId="2" type="noConversion"/>
  </si>
  <si>
    <t>사업비</t>
    <phoneticPr fontId="2" type="noConversion"/>
  </si>
  <si>
    <t>시각장애인 재활전문가 양성사업</t>
    <phoneticPr fontId="2" type="noConversion"/>
  </si>
  <si>
    <t>(점역교정사 양성사업,</t>
    <phoneticPr fontId="2" type="noConversion"/>
  </si>
  <si>
    <t>보행지도사 양성사업)</t>
    <phoneticPr fontId="2" type="noConversion"/>
  </si>
  <si>
    <t>국고</t>
    <phoneticPr fontId="2" type="noConversion"/>
  </si>
  <si>
    <t>자부담</t>
    <phoneticPr fontId="2" type="noConversion"/>
  </si>
  <si>
    <t>시각장애인 역량 강화사업</t>
    <phoneticPr fontId="2" type="noConversion"/>
  </si>
  <si>
    <t>시각장애인 정보제공 및 접근성 사업</t>
    <phoneticPr fontId="2" type="noConversion"/>
  </si>
  <si>
    <t>(웹 및 모바일 접근성 평가사업,</t>
    <phoneticPr fontId="2" type="noConversion"/>
  </si>
  <si>
    <t>브레일타임즈,손으로보는세상 발간)</t>
    <phoneticPr fontId="2" type="noConversion"/>
  </si>
  <si>
    <t>시각장애인 인식 개선사업</t>
    <phoneticPr fontId="2" type="noConversion"/>
  </si>
  <si>
    <t>(흰지팡이 날 주간 기념사업)</t>
    <phoneticPr fontId="2" type="noConversion"/>
  </si>
  <si>
    <t>시각보조중앙지원센터 운영사업</t>
    <phoneticPr fontId="2" type="noConversion"/>
  </si>
  <si>
    <t>중도시각장애인 재활지원센터</t>
    <phoneticPr fontId="2" type="noConversion"/>
  </si>
  <si>
    <t>착한도서관프로젝트사업</t>
    <phoneticPr fontId="2" type="noConversion"/>
  </si>
  <si>
    <t>○ 착한도서관프로젝트사업</t>
    <phoneticPr fontId="2" type="noConversion"/>
  </si>
  <si>
    <t>시각장애인국제협력사업</t>
    <phoneticPr fontId="2" type="noConversion"/>
  </si>
  <si>
    <t>연회비</t>
    <phoneticPr fontId="2" type="noConversion"/>
  </si>
  <si>
    <t>해외선진기관연수</t>
    <phoneticPr fontId="2" type="noConversion"/>
  </si>
  <si>
    <t>○ 해외선진기관연수</t>
    <phoneticPr fontId="2" type="noConversion"/>
  </si>
  <si>
    <t>사회교육사업</t>
    <phoneticPr fontId="2" type="noConversion"/>
  </si>
  <si>
    <t>직원직무교육사업</t>
    <phoneticPr fontId="2" type="noConversion"/>
  </si>
  <si>
    <t>○ 외부 강사료</t>
    <phoneticPr fontId="2" type="noConversion"/>
  </si>
  <si>
    <t>○ 장소 임대료</t>
    <phoneticPr fontId="2" type="noConversion"/>
  </si>
  <si>
    <t>지원금</t>
    <phoneticPr fontId="2" type="noConversion"/>
  </si>
  <si>
    <t>점자홍보물제작사업</t>
    <phoneticPr fontId="2" type="noConversion"/>
  </si>
  <si>
    <t>후원회 운영사업</t>
    <phoneticPr fontId="2" type="noConversion"/>
  </si>
  <si>
    <t>기타홍보사업</t>
    <phoneticPr fontId="2" type="noConversion"/>
  </si>
  <si>
    <t>○ 편의시설설치사업</t>
    <phoneticPr fontId="2" type="noConversion"/>
  </si>
  <si>
    <t>○ 녹음도서제작 및 대여사업</t>
    <phoneticPr fontId="2" type="noConversion"/>
  </si>
  <si>
    <t>○ 화면해설방송사업</t>
    <phoneticPr fontId="2" type="noConversion"/>
  </si>
  <si>
    <t>시각장애인 TV시청을 위한 이어드림서비스</t>
    <phoneticPr fontId="2" type="noConversion"/>
  </si>
  <si>
    <t>○ 시각장애인 TV시청을 위한 이어드림서비스</t>
    <phoneticPr fontId="2" type="noConversion"/>
  </si>
  <si>
    <t>○ 교통보행사업(시각장애인 보행편의 향상을 위한 서비스 디자인 연구 개발 사업)</t>
    <phoneticPr fontId="2" type="noConversion"/>
  </si>
  <si>
    <t>산업기술혁신사업</t>
    <phoneticPr fontId="2" type="noConversion"/>
  </si>
  <si>
    <t>○ 산업기술혁신사업</t>
    <phoneticPr fontId="2" type="noConversion"/>
  </si>
  <si>
    <t>방송통신융합미디어원천기술개발</t>
    <phoneticPr fontId="2" type="noConversion"/>
  </si>
  <si>
    <t>○ 방송통신융합미디어원천기술개발사업</t>
    <phoneticPr fontId="2" type="noConversion"/>
  </si>
  <si>
    <t>화면해설방송물제작사업</t>
    <phoneticPr fontId="2" type="noConversion"/>
  </si>
  <si>
    <t>○ 화면해설방송물제작사업</t>
    <phoneticPr fontId="2" type="noConversion"/>
  </si>
  <si>
    <t>한글자막 및 화면해설제작사업</t>
    <phoneticPr fontId="2" type="noConversion"/>
  </si>
  <si>
    <t>○ 한글자막 및 화면해설제작사업</t>
    <phoneticPr fontId="2" type="noConversion"/>
  </si>
  <si>
    <t>○ 지회사무실 임대보증 지원금</t>
    <phoneticPr fontId="2" type="noConversion"/>
  </si>
  <si>
    <t>○ 흰지팡이의날 지원금</t>
    <phoneticPr fontId="2" type="noConversion"/>
  </si>
  <si>
    <t>○ 가정의달 지부지원금</t>
    <phoneticPr fontId="2" type="noConversion"/>
  </si>
  <si>
    <t>○ 기타 지부지원금</t>
    <phoneticPr fontId="2" type="noConversion"/>
  </si>
  <si>
    <t>전출금</t>
    <phoneticPr fontId="2" type="noConversion"/>
  </si>
  <si>
    <t>○ 노원시각장애인복지관운영사업</t>
    <phoneticPr fontId="2" type="noConversion"/>
  </si>
  <si>
    <t>○ 학습지원센터</t>
    <phoneticPr fontId="2" type="noConversion"/>
  </si>
  <si>
    <t>○ 곰두리체육센터</t>
    <phoneticPr fontId="2" type="noConversion"/>
  </si>
  <si>
    <t>○ 시각장애인스포츠연맹</t>
    <phoneticPr fontId="2" type="noConversion"/>
  </si>
  <si>
    <t>○ 장애인공동생활가정(그룹홈)</t>
    <phoneticPr fontId="2" type="noConversion"/>
  </si>
  <si>
    <t>○ 마포점자도서실</t>
    <phoneticPr fontId="2" type="noConversion"/>
  </si>
  <si>
    <t>잡지출</t>
    <phoneticPr fontId="2" type="noConversion"/>
  </si>
  <si>
    <t>예비비 및 기타</t>
    <phoneticPr fontId="2" type="noConversion"/>
  </si>
  <si>
    <t>예비비</t>
    <phoneticPr fontId="2" type="noConversion"/>
  </si>
  <si>
    <t>반환금</t>
    <phoneticPr fontId="2" type="noConversion"/>
  </si>
  <si>
    <t>총계</t>
    <phoneticPr fontId="2" type="noConversion"/>
  </si>
  <si>
    <t>○ 손끝으로 보는 국가지질공원 무료팸투어</t>
    <phoneticPr fontId="2" type="noConversion"/>
  </si>
  <si>
    <t>-지원금</t>
    <phoneticPr fontId="2" type="noConversion"/>
  </si>
  <si>
    <t>-자부담(법인)</t>
    <phoneticPr fontId="2" type="noConversion"/>
  </si>
  <si>
    <t>-인건비(국고)</t>
    <phoneticPr fontId="2" type="noConversion"/>
  </si>
  <si>
    <t>-운영비(국고)</t>
    <phoneticPr fontId="2" type="noConversion"/>
  </si>
  <si>
    <t>-사업비(국고)</t>
    <phoneticPr fontId="2" type="noConversion"/>
  </si>
  <si>
    <t>-사업비(자부담)</t>
    <phoneticPr fontId="2" type="noConversion"/>
  </si>
  <si>
    <t>-인건비(자부담)</t>
    <phoneticPr fontId="2" type="noConversion"/>
  </si>
  <si>
    <t>-운영비(자부담)</t>
    <phoneticPr fontId="2" type="noConversion"/>
  </si>
  <si>
    <t>-인건비(지원금)</t>
    <phoneticPr fontId="2" type="noConversion"/>
  </si>
  <si>
    <t>-사업비(지원금)</t>
    <phoneticPr fontId="2" type="noConversion"/>
  </si>
  <si>
    <t>○점자도서관운영사업(법인)</t>
    <phoneticPr fontId="2" type="noConversion"/>
  </si>
  <si>
    <t>손끝으로 보는 국가지질공원 무료팸투어</t>
  </si>
  <si>
    <t>○점자도서관운영사업(구비)</t>
    <phoneticPr fontId="2" type="noConversion"/>
  </si>
  <si>
    <t>-시설비(자부담)</t>
    <phoneticPr fontId="2" type="noConversion"/>
  </si>
  <si>
    <t>○점자도서관운영사업(시비)</t>
    <phoneticPr fontId="2" type="noConversion"/>
  </si>
  <si>
    <t>-운영비(지원금)</t>
    <phoneticPr fontId="2" type="noConversion"/>
  </si>
  <si>
    <t>점자표기기초조사</t>
    <phoneticPr fontId="2" type="noConversion"/>
  </si>
  <si>
    <t>시각장애인방송접근권연구 해외연수</t>
    <phoneticPr fontId="2" type="noConversion"/>
  </si>
  <si>
    <t>○ 건강보험</t>
    <phoneticPr fontId="2" type="noConversion"/>
  </si>
  <si>
    <t>○ 퇴직적립금</t>
  </si>
  <si>
    <t>○ 국민연금</t>
  </si>
  <si>
    <t>○ 고용보험</t>
  </si>
  <si>
    <t>○ 산재보험</t>
  </si>
  <si>
    <t>-인건비</t>
    <phoneticPr fontId="2" type="noConversion"/>
  </si>
  <si>
    <t>-운영비</t>
    <phoneticPr fontId="2" type="noConversion"/>
  </si>
  <si>
    <t>-업무추진비</t>
    <phoneticPr fontId="2" type="noConversion"/>
  </si>
  <si>
    <t>-시설비</t>
    <phoneticPr fontId="2" type="noConversion"/>
  </si>
  <si>
    <t>-사업비</t>
    <phoneticPr fontId="2" type="noConversion"/>
  </si>
  <si>
    <t>&lt;세입&gt;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</si>
  <si>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</si>
  <si>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</si>
  <si>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</si>
  <si>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금액</t>
    <phoneticPr fontId="2" type="noConversion"/>
  </si>
  <si>
    <t>17' 예산 산출내역</t>
    <phoneticPr fontId="2" type="noConversion"/>
  </si>
  <si>
    <t>총계</t>
    <phoneticPr fontId="2" type="noConversion"/>
  </si>
  <si>
    <t>보조금수입</t>
    <phoneticPr fontId="2" type="noConversion"/>
  </si>
  <si>
    <t>국고</t>
    <phoneticPr fontId="2" type="noConversion"/>
  </si>
  <si>
    <t>○ 법인국고사업</t>
    <phoneticPr fontId="2" type="noConversion"/>
  </si>
  <si>
    <t>○ 시각보조시설중앙지원센터 운영사업</t>
    <phoneticPr fontId="2" type="noConversion"/>
  </si>
  <si>
    <t>○ 중도시각장애인 재활지원 운영사업</t>
    <phoneticPr fontId="2" type="noConversion"/>
  </si>
  <si>
    <t>계</t>
    <phoneticPr fontId="2" type="noConversion"/>
  </si>
  <si>
    <t>지방비</t>
    <phoneticPr fontId="2" type="noConversion"/>
  </si>
  <si>
    <t>○ 점자도서관 운영사업(구비)</t>
    <phoneticPr fontId="2" type="noConversion"/>
  </si>
  <si>
    <t>○ 점자도서관 운영사업(시비)</t>
    <phoneticPr fontId="2" type="noConversion"/>
  </si>
  <si>
    <t>기타보조금</t>
    <phoneticPr fontId="2" type="noConversion"/>
  </si>
  <si>
    <t>○ 착한도서관프로젝트사업</t>
    <phoneticPr fontId="2" type="noConversion"/>
  </si>
  <si>
    <t>○ 시각장애인을 위한 화면해설 그림동화 오디오북 제작사업</t>
    <phoneticPr fontId="2" type="noConversion"/>
  </si>
  <si>
    <t>○ 교통보행사업(시각장애인 보행편의 향상을 위한 서비스 디자인 연구 개발사업)</t>
    <phoneticPr fontId="2" type="noConversion"/>
  </si>
  <si>
    <t>○ 산업기술혁신사업</t>
    <phoneticPr fontId="2" type="noConversion"/>
  </si>
  <si>
    <t>○ 방송통신융합미디어원천기술개발사업</t>
    <phoneticPr fontId="2" type="noConversion"/>
  </si>
  <si>
    <t>○ 시각장애인정보접근지원사업</t>
    <phoneticPr fontId="2" type="noConversion"/>
  </si>
  <si>
    <t>○ 한글자막 및 화면해설 제작사업</t>
    <phoneticPr fontId="2" type="noConversion"/>
  </si>
  <si>
    <t>사업수입</t>
    <phoneticPr fontId="2" type="noConversion"/>
  </si>
  <si>
    <t>○ 교육연수사업</t>
    <phoneticPr fontId="2" type="noConversion"/>
  </si>
  <si>
    <t>- 점역교정사양성사업</t>
    <phoneticPr fontId="2" type="noConversion"/>
  </si>
  <si>
    <t>- 보행지도사양성사업</t>
    <phoneticPr fontId="2" type="noConversion"/>
  </si>
  <si>
    <t>○ 편의시설설치사업</t>
    <phoneticPr fontId="2" type="noConversion"/>
  </si>
  <si>
    <t>○ 녹음도서제작보급사업</t>
    <phoneticPr fontId="2" type="noConversion"/>
  </si>
  <si>
    <t>○ 화면해설방송물제작사업</t>
    <phoneticPr fontId="2" type="noConversion"/>
  </si>
  <si>
    <t>○ 웹접근성평가센터 운영사업</t>
    <phoneticPr fontId="2" type="noConversion"/>
  </si>
  <si>
    <t>○ 점자도서보급 및 점자홍보물인쇄사업</t>
    <phoneticPr fontId="2" type="noConversion"/>
  </si>
  <si>
    <t>○ 연수회사업</t>
    <phoneticPr fontId="2" type="noConversion"/>
  </si>
  <si>
    <t>- 해외 선진기관 연수사업</t>
    <phoneticPr fontId="2" type="noConversion"/>
  </si>
  <si>
    <t>- 직원연수사업</t>
    <phoneticPr fontId="2" type="noConversion"/>
  </si>
  <si>
    <t>후원금수입</t>
    <phoneticPr fontId="2" type="noConversion"/>
  </si>
  <si>
    <t>회비수입</t>
    <phoneticPr fontId="2" type="noConversion"/>
  </si>
  <si>
    <t>○ 임원회비</t>
    <phoneticPr fontId="2" type="noConversion"/>
  </si>
  <si>
    <t>재산수입</t>
    <phoneticPr fontId="2" type="noConversion"/>
  </si>
  <si>
    <t>○ 재산매각수입등</t>
    <phoneticPr fontId="2" type="noConversion"/>
  </si>
  <si>
    <t>잡수입</t>
    <phoneticPr fontId="2" type="noConversion"/>
  </si>
  <si>
    <t>○ 기타잡수입</t>
    <phoneticPr fontId="2" type="noConversion"/>
  </si>
  <si>
    <t>○ 기타잡수입(고용장려금)</t>
    <phoneticPr fontId="2" type="noConversion"/>
  </si>
  <si>
    <t>○ 예금이자수입</t>
    <phoneticPr fontId="2" type="noConversion"/>
  </si>
  <si>
    <t>전년도
이월금</t>
    <phoneticPr fontId="2" type="noConversion"/>
  </si>
  <si>
    <t>○ 전년도 이월금</t>
    <phoneticPr fontId="2" type="noConversion"/>
  </si>
  <si>
    <t>대여금</t>
    <phoneticPr fontId="2" type="noConversion"/>
  </si>
  <si>
    <t xml:space="preserve">○ 전남지부 </t>
    <phoneticPr fontId="2" type="noConversion"/>
  </si>
  <si>
    <t>○ 후원금수입</t>
    <phoneticPr fontId="2" type="noConversion"/>
  </si>
  <si>
    <t>사회보험부담비용</t>
    <phoneticPr fontId="2" type="noConversion"/>
  </si>
  <si>
    <t>○ 팀운영비</t>
    <phoneticPr fontId="2" type="noConversion"/>
  </si>
  <si>
    <t>8,260원*24명*3시간*3일*3주*12월</t>
    <phoneticPr fontId="2" type="noConversion"/>
  </si>
  <si>
    <t>&lt;세입, 세출 총괄&gt;</t>
    <phoneticPr fontId="10" type="noConversion"/>
  </si>
  <si>
    <r>
      <t>증(</t>
    </r>
    <r>
      <rPr>
        <b/>
        <sz val="14"/>
        <color indexed="8"/>
        <rFont val="돋움"/>
        <family val="3"/>
        <charset val="129"/>
      </rPr>
      <t>△</t>
    </r>
    <r>
      <rPr>
        <b/>
        <sz val="14"/>
        <color indexed="8"/>
        <rFont val="굴림"/>
        <family val="3"/>
        <charset val="129"/>
      </rPr>
      <t>)감</t>
    </r>
    <phoneticPr fontId="10" type="noConversion"/>
  </si>
  <si>
    <t>(단위 : 천원)</t>
    <phoneticPr fontId="2" type="noConversion"/>
  </si>
  <si>
    <t>2017년
추경예산</t>
    <phoneticPr fontId="2" type="noConversion"/>
  </si>
  <si>
    <t>2017년
당초예산</t>
    <phoneticPr fontId="2" type="noConversion"/>
  </si>
  <si>
    <t>전년도이월금</t>
    <phoneticPr fontId="10" type="noConversion"/>
  </si>
  <si>
    <t>대여금</t>
    <phoneticPr fontId="2" type="noConversion"/>
  </si>
  <si>
    <t>17' 추경 산출내역</t>
    <phoneticPr fontId="2" type="noConversion"/>
  </si>
  <si>
    <t>○ 법인국고사업</t>
    <phoneticPr fontId="2" type="noConversion"/>
  </si>
  <si>
    <t>○ 시각보조시설중앙지원센터 운영사업</t>
    <phoneticPr fontId="2" type="noConversion"/>
  </si>
  <si>
    <t>○ 중도시각장애인 재활지원 운영사업</t>
    <phoneticPr fontId="2" type="noConversion"/>
  </si>
  <si>
    <t>○ 점자도서관 운영사업(구비)</t>
    <phoneticPr fontId="2" type="noConversion"/>
  </si>
  <si>
    <t>○ 점자도서관 운영사업(시비)</t>
    <phoneticPr fontId="2" type="noConversion"/>
  </si>
  <si>
    <t>○ 착한도서관프로젝트사업</t>
    <phoneticPr fontId="2" type="noConversion"/>
  </si>
  <si>
    <t>○ 시각장애인을 위한 화면해설 그림동화 오디오북 제작사업</t>
    <phoneticPr fontId="2" type="noConversion"/>
  </si>
  <si>
    <t>○ 교통보행사업(시각장애인 보행편의 향상을 위한 서비스 디자인 연구 개발사업)</t>
    <phoneticPr fontId="2" type="noConversion"/>
  </si>
  <si>
    <t>○ 산업기술혁신사업</t>
    <phoneticPr fontId="2" type="noConversion"/>
  </si>
  <si>
    <t>○ 방송통신융합미디어원천기술개발사업</t>
    <phoneticPr fontId="2" type="noConversion"/>
  </si>
  <si>
    <t>○ 시각장애인정보접근지원사업</t>
    <phoneticPr fontId="2" type="noConversion"/>
  </si>
  <si>
    <t>○ 한글자막 및 화면해설 제작사업</t>
    <phoneticPr fontId="2" type="noConversion"/>
  </si>
  <si>
    <t>○ 시각장애인방송접근권연구 해외연수</t>
    <phoneticPr fontId="2" type="noConversion"/>
  </si>
  <si>
    <t>○ 점자표기기초조사</t>
    <phoneticPr fontId="2" type="noConversion"/>
  </si>
  <si>
    <t>○ 교육연수사업</t>
    <phoneticPr fontId="2" type="noConversion"/>
  </si>
  <si>
    <t>- 점역교정사양성사업</t>
    <phoneticPr fontId="2" type="noConversion"/>
  </si>
  <si>
    <t>- 보행지도사양성사업</t>
    <phoneticPr fontId="2" type="noConversion"/>
  </si>
  <si>
    <t>○ 편의시설설치사업</t>
    <phoneticPr fontId="2" type="noConversion"/>
  </si>
  <si>
    <t>○ 녹음도서제작보급사업</t>
    <phoneticPr fontId="2" type="noConversion"/>
  </si>
  <si>
    <t>○ 화면해설방송물제작사업</t>
    <phoneticPr fontId="2" type="noConversion"/>
  </si>
  <si>
    <t>○ 웹접근성평가센터 운영사업</t>
    <phoneticPr fontId="2" type="noConversion"/>
  </si>
  <si>
    <t>○ 점자도서보급 및 점자홍보물인쇄사업</t>
    <phoneticPr fontId="2" type="noConversion"/>
  </si>
  <si>
    <t>○ 연수회사업</t>
    <phoneticPr fontId="2" type="noConversion"/>
  </si>
  <si>
    <t>- 해외 선진기관 연수사업</t>
    <phoneticPr fontId="2" type="noConversion"/>
  </si>
  <si>
    <t>- 직원연수사업</t>
    <phoneticPr fontId="2" type="noConversion"/>
  </si>
  <si>
    <t>○ 기타사업수입</t>
    <phoneticPr fontId="2" type="noConversion"/>
  </si>
  <si>
    <t>○ 후원금수입</t>
    <phoneticPr fontId="2" type="noConversion"/>
  </si>
  <si>
    <t>○ 임원회비</t>
    <phoneticPr fontId="2" type="noConversion"/>
  </si>
  <si>
    <t>○ 재산매각수입등</t>
    <phoneticPr fontId="2" type="noConversion"/>
  </si>
  <si>
    <t>○ 기타잡수입</t>
    <phoneticPr fontId="2" type="noConversion"/>
  </si>
  <si>
    <t>○ 기타잡수입(고용장려금)</t>
    <phoneticPr fontId="2" type="noConversion"/>
  </si>
  <si>
    <t>○ 예금이자수입</t>
    <phoneticPr fontId="2" type="noConversion"/>
  </si>
  <si>
    <t>○ 대여금상환(경기 3억, 전북 253천원)</t>
    <phoneticPr fontId="2" type="noConversion"/>
  </si>
  <si>
    <t>○ 전년도 이월금</t>
    <phoneticPr fontId="2" type="noConversion"/>
  </si>
  <si>
    <t>&lt;세출&gt;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</si>
  <si>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</si>
  <si>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</si>
  <si>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</si>
  <si>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세목</t>
    <phoneticPr fontId="2" type="noConversion"/>
  </si>
  <si>
    <t>금액</t>
    <phoneticPr fontId="2" type="noConversion"/>
  </si>
  <si>
    <t>17' 예산 산출내역</t>
    <phoneticPr fontId="2" type="noConversion"/>
  </si>
  <si>
    <t>총계</t>
    <phoneticPr fontId="2" type="noConversion"/>
  </si>
  <si>
    <t>사무비</t>
    <phoneticPr fontId="2" type="noConversion"/>
  </si>
  <si>
    <t>인건비</t>
    <phoneticPr fontId="2" type="noConversion"/>
  </si>
  <si>
    <t>급여</t>
    <phoneticPr fontId="2" type="noConversion"/>
  </si>
  <si>
    <t>○ 직원1</t>
    <phoneticPr fontId="2" type="noConversion"/>
  </si>
  <si>
    <t>×</t>
    <phoneticPr fontId="2" type="noConversion"/>
  </si>
  <si>
    <t>=</t>
    <phoneticPr fontId="2" type="noConversion"/>
  </si>
  <si>
    <t>○ WBU 회비 : 2013~2016</t>
    <phoneticPr fontId="2" type="noConversion"/>
  </si>
  <si>
    <t>○ WBU 회비: 2017</t>
    <phoneticPr fontId="2" type="noConversion"/>
  </si>
  <si>
    <t>○ IBSA 회비 : 2017</t>
    <phoneticPr fontId="2" type="noConversion"/>
  </si>
  <si>
    <t>○ WBUAP마사지위원회 회비 : 2017</t>
    <phoneticPr fontId="2" type="noConversion"/>
  </si>
  <si>
    <t>○점자도서관운영사업(자체)</t>
    <phoneticPr fontId="2" type="noConversion"/>
  </si>
  <si>
    <t>-자부담</t>
    <phoneticPr fontId="2" type="noConversion"/>
  </si>
</sst>
</file>

<file path=xl/styles.xml><?xml version="1.0" encoding="utf-8"?>
<styleSheet xmlns="http://schemas.openxmlformats.org/spreadsheetml/2006/main">
  <numFmts count="14">
    <numFmt numFmtId="41" formatCode="_-* #,##0_-;\-* #,##0_-;_-* &quot;-&quot;_-;_-@_-"/>
    <numFmt numFmtId="176" formatCode="#&quot;명&quot;"/>
    <numFmt numFmtId="177" formatCode="#&quot;월&quot;"/>
    <numFmt numFmtId="178" formatCode="#&quot;회&quot;"/>
    <numFmt numFmtId="179" formatCode="#&quot;지회&quot;"/>
    <numFmt numFmtId="180" formatCode="#&quot;대&quot;"/>
    <numFmt numFmtId="181" formatCode="#&quot;지부&quot;"/>
    <numFmt numFmtId="182" formatCode="_-* #,##0_-;\-* #,##0_-;_-* &quot;-&quot;??_-;_-@_-"/>
    <numFmt numFmtId="183" formatCode="0.0000%"/>
    <numFmt numFmtId="184" formatCode="#,###&quot;원&quot;"/>
    <numFmt numFmtId="185" formatCode="0.0%"/>
    <numFmt numFmtId="186" formatCode="0.000%"/>
    <numFmt numFmtId="187" formatCode="\(#,##0\)"/>
    <numFmt numFmtId="188" formatCode="#,##0&quot;원&quot;"/>
  </numFmts>
  <fonts count="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u/>
      <sz val="28"/>
      <color indexed="8"/>
      <name val="굴림"/>
      <family val="3"/>
      <charset val="129"/>
    </font>
    <font>
      <sz val="8"/>
      <name val="돋움"/>
      <family val="3"/>
      <charset val="129"/>
    </font>
    <font>
      <b/>
      <sz val="14"/>
      <color indexed="8"/>
      <name val="굴림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4"/>
      <color indexed="8"/>
      <name val="돋움"/>
      <family val="3"/>
      <charset val="129"/>
    </font>
    <font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78">
    <xf numFmtId="0" fontId="0" fillId="0" borderId="0" xfId="0">
      <alignment vertical="center"/>
    </xf>
    <xf numFmtId="0" fontId="0" fillId="0" borderId="0" xfId="0">
      <alignment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41" fontId="6" fillId="0" borderId="9" xfId="1" applyFont="1" applyBorder="1">
      <alignment vertical="center"/>
    </xf>
    <xf numFmtId="0" fontId="6" fillId="0" borderId="9" xfId="0" applyFont="1" applyBorder="1">
      <alignment vertical="center"/>
    </xf>
    <xf numFmtId="41" fontId="6" fillId="0" borderId="15" xfId="1" applyFont="1" applyBorder="1">
      <alignment vertical="center"/>
    </xf>
    <xf numFmtId="41" fontId="6" fillId="0" borderId="0" xfId="1" applyFont="1" applyFill="1">
      <alignment vertical="center"/>
    </xf>
    <xf numFmtId="0" fontId="6" fillId="0" borderId="0" xfId="0" applyFont="1" applyFill="1">
      <alignment vertical="center"/>
    </xf>
    <xf numFmtId="0" fontId="6" fillId="0" borderId="9" xfId="0" quotePrefix="1" applyFont="1" applyBorder="1">
      <alignment vertical="center"/>
    </xf>
    <xf numFmtId="41" fontId="6" fillId="0" borderId="0" xfId="1" applyFont="1" applyFill="1" applyBorder="1">
      <alignment vertical="center"/>
    </xf>
    <xf numFmtId="41" fontId="6" fillId="0" borderId="15" xfId="1" quotePrefix="1" applyFont="1" applyBorder="1">
      <alignment vertical="center"/>
    </xf>
    <xf numFmtId="0" fontId="4" fillId="0" borderId="0" xfId="0" applyFont="1" applyAlignment="1">
      <alignment horizontal="left" vertical="center" shrinkToFit="1"/>
    </xf>
    <xf numFmtId="0" fontId="11" fillId="0" borderId="0" xfId="2" applyFont="1" applyBorder="1" applyAlignment="1">
      <alignment horizontal="left" vertical="center"/>
    </xf>
    <xf numFmtId="41" fontId="12" fillId="0" borderId="9" xfId="3" applyFont="1" applyBorder="1">
      <alignment vertical="center"/>
    </xf>
    <xf numFmtId="41" fontId="12" fillId="0" borderId="17" xfId="3" applyFont="1" applyBorder="1">
      <alignment vertical="center"/>
    </xf>
    <xf numFmtId="41" fontId="13" fillId="0" borderId="9" xfId="3" applyFont="1" applyBorder="1">
      <alignment vertical="center"/>
    </xf>
    <xf numFmtId="41" fontId="13" fillId="0" borderId="17" xfId="3" applyFont="1" applyBorder="1">
      <alignment vertical="center"/>
    </xf>
    <xf numFmtId="41" fontId="13" fillId="0" borderId="9" xfId="3" applyFont="1" applyBorder="1" applyAlignment="1">
      <alignment horizontal="center" vertical="center"/>
    </xf>
    <xf numFmtId="0" fontId="13" fillId="0" borderId="9" xfId="2" applyFont="1" applyFill="1" applyBorder="1" applyAlignment="1">
      <alignment horizontal="center" vertical="center"/>
    </xf>
    <xf numFmtId="49" fontId="13" fillId="0" borderId="9" xfId="2" applyNumberFormat="1" applyFont="1" applyFill="1" applyBorder="1" applyAlignment="1">
      <alignment horizontal="center" vertical="center"/>
    </xf>
    <xf numFmtId="0" fontId="13" fillId="0" borderId="18" xfId="2" applyFont="1" applyBorder="1" applyAlignment="1">
      <alignment horizontal="center" vertical="center"/>
    </xf>
    <xf numFmtId="41" fontId="13" fillId="0" borderId="18" xfId="3" applyFont="1" applyBorder="1" applyAlignment="1">
      <alignment horizontal="center" vertical="center"/>
    </xf>
    <xf numFmtId="41" fontId="14" fillId="0" borderId="0" xfId="1" applyFont="1" applyFill="1" applyAlignment="1">
      <alignment horizontal="center" vertical="center"/>
    </xf>
    <xf numFmtId="41" fontId="15" fillId="0" borderId="0" xfId="1" applyFont="1" applyFill="1" applyAlignment="1">
      <alignment horizontal="center" vertical="center"/>
    </xf>
    <xf numFmtId="0" fontId="16" fillId="0" borderId="2" xfId="0" applyFont="1" applyFill="1" applyBorder="1" applyAlignment="1">
      <alignment vertical="center"/>
    </xf>
    <xf numFmtId="0" fontId="16" fillId="0" borderId="3" xfId="0" applyFont="1" applyFill="1" applyBorder="1" applyAlignment="1">
      <alignment vertical="center"/>
    </xf>
    <xf numFmtId="184" fontId="16" fillId="0" borderId="3" xfId="0" applyNumberFormat="1" applyFont="1" applyFill="1" applyBorder="1" applyAlignment="1">
      <alignment horizontal="right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184" fontId="16" fillId="0" borderId="0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>
      <alignment vertical="center"/>
    </xf>
    <xf numFmtId="0" fontId="16" fillId="0" borderId="0" xfId="0" applyFont="1" applyFill="1" applyAlignment="1">
      <alignment vertical="top"/>
    </xf>
    <xf numFmtId="184" fontId="16" fillId="0" borderId="0" xfId="1" applyNumberFormat="1" applyFont="1" applyFill="1" applyAlignment="1">
      <alignment horizontal="right" vertical="center"/>
    </xf>
    <xf numFmtId="41" fontId="16" fillId="0" borderId="0" xfId="1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41" fontId="16" fillId="0" borderId="0" xfId="1" applyFont="1" applyFill="1" applyAlignment="1">
      <alignment horizontal="right" vertical="center"/>
    </xf>
    <xf numFmtId="0" fontId="5" fillId="0" borderId="0" xfId="0" applyFont="1">
      <alignment vertical="center"/>
    </xf>
    <xf numFmtId="0" fontId="16" fillId="0" borderId="9" xfId="0" applyFont="1" applyFill="1" applyBorder="1">
      <alignment vertical="center"/>
    </xf>
    <xf numFmtId="0" fontId="16" fillId="0" borderId="9" xfId="0" applyFont="1" applyFill="1" applyBorder="1" applyAlignment="1">
      <alignment vertical="center"/>
    </xf>
    <xf numFmtId="184" fontId="16" fillId="0" borderId="14" xfId="1" applyNumberFormat="1" applyFont="1" applyFill="1" applyBorder="1" applyAlignment="1">
      <alignment horizontal="right" vertical="center"/>
    </xf>
    <xf numFmtId="41" fontId="16" fillId="0" borderId="14" xfId="1" applyFont="1" applyFill="1" applyBorder="1" applyAlignment="1">
      <alignment horizontal="center" vertical="center"/>
    </xf>
    <xf numFmtId="0" fontId="16" fillId="0" borderId="8" xfId="0" applyFont="1" applyFill="1" applyBorder="1">
      <alignment vertical="center"/>
    </xf>
    <xf numFmtId="41" fontId="16" fillId="0" borderId="0" xfId="1" applyFont="1" applyFill="1" applyBorder="1" applyAlignment="1">
      <alignment vertical="center"/>
    </xf>
    <xf numFmtId="184" fontId="16" fillId="0" borderId="0" xfId="1" applyNumberFormat="1" applyFont="1" applyFill="1" applyBorder="1" applyAlignment="1">
      <alignment horizontal="right" vertical="center"/>
    </xf>
    <xf numFmtId="0" fontId="16" fillId="0" borderId="0" xfId="1" applyNumberFormat="1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center" vertical="center"/>
    </xf>
    <xf numFmtId="177" fontId="16" fillId="0" borderId="0" xfId="0" applyNumberFormat="1" applyFont="1" applyFill="1" applyBorder="1" applyAlignment="1">
      <alignment horizontal="center" vertical="center"/>
    </xf>
    <xf numFmtId="0" fontId="16" fillId="0" borderId="0" xfId="0" quotePrefix="1" applyFont="1" applyFill="1" applyBorder="1" applyAlignment="1">
      <alignment horizontal="center" vertical="center"/>
    </xf>
    <xf numFmtId="184" fontId="16" fillId="0" borderId="1" xfId="1" applyNumberFormat="1" applyFont="1" applyFill="1" applyBorder="1" applyAlignment="1">
      <alignment horizontal="right" vertical="center"/>
    </xf>
    <xf numFmtId="41" fontId="16" fillId="0" borderId="1" xfId="1" applyFont="1" applyFill="1" applyBorder="1" applyAlignment="1">
      <alignment horizontal="center" vertical="center"/>
    </xf>
    <xf numFmtId="176" fontId="16" fillId="0" borderId="1" xfId="0" applyNumberFormat="1" applyFont="1" applyFill="1" applyBorder="1" applyAlignment="1">
      <alignment horizontal="center" vertical="center"/>
    </xf>
    <xf numFmtId="0" fontId="16" fillId="0" borderId="1" xfId="0" quotePrefix="1" applyFont="1" applyFill="1" applyBorder="1" applyAlignment="1">
      <alignment horizontal="center" vertical="center"/>
    </xf>
    <xf numFmtId="177" fontId="16" fillId="0" borderId="1" xfId="0" applyNumberFormat="1" applyFont="1" applyFill="1" applyBorder="1" applyAlignment="1">
      <alignment horizontal="center" vertical="center"/>
    </xf>
    <xf numFmtId="177" fontId="16" fillId="0" borderId="0" xfId="1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84" fontId="16" fillId="0" borderId="3" xfId="1" applyNumberFormat="1" applyFont="1" applyFill="1" applyBorder="1" applyAlignment="1">
      <alignment horizontal="right" vertical="center"/>
    </xf>
    <xf numFmtId="0" fontId="16" fillId="0" borderId="3" xfId="0" quotePrefix="1" applyFont="1" applyFill="1" applyBorder="1" applyAlignment="1">
      <alignment horizontal="center" vertical="center"/>
    </xf>
    <xf numFmtId="176" fontId="16" fillId="0" borderId="1" xfId="0" quotePrefix="1" applyNumberFormat="1" applyFont="1" applyFill="1" applyBorder="1" applyAlignment="1">
      <alignment horizontal="center" vertical="center"/>
    </xf>
    <xf numFmtId="184" fontId="16" fillId="0" borderId="0" xfId="1" quotePrefix="1" applyNumberFormat="1" applyFont="1" applyFill="1" applyBorder="1" applyAlignment="1">
      <alignment horizontal="right" vertical="center"/>
    </xf>
    <xf numFmtId="178" fontId="16" fillId="0" borderId="0" xfId="0" applyNumberFormat="1" applyFont="1" applyFill="1" applyBorder="1" applyAlignment="1">
      <alignment horizontal="center" vertical="center"/>
    </xf>
    <xf numFmtId="176" fontId="16" fillId="0" borderId="3" xfId="0" applyNumberFormat="1" applyFont="1" applyFill="1" applyBorder="1" applyAlignment="1">
      <alignment horizontal="center" vertical="center"/>
    </xf>
    <xf numFmtId="177" fontId="16" fillId="0" borderId="3" xfId="0" applyNumberFormat="1" applyFont="1" applyFill="1" applyBorder="1" applyAlignment="1">
      <alignment horizontal="center" vertical="center"/>
    </xf>
    <xf numFmtId="179" fontId="16" fillId="0" borderId="0" xfId="0" applyNumberFormat="1" applyFont="1" applyFill="1" applyBorder="1" applyAlignment="1">
      <alignment horizontal="center" vertical="center"/>
    </xf>
    <xf numFmtId="41" fontId="16" fillId="0" borderId="3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178" fontId="16" fillId="0" borderId="3" xfId="0" applyNumberFormat="1" applyFont="1" applyFill="1" applyBorder="1" applyAlignment="1">
      <alignment horizontal="center" vertical="center"/>
    </xf>
    <xf numFmtId="180" fontId="16" fillId="0" borderId="0" xfId="0" applyNumberFormat="1" applyFont="1" applyFill="1" applyBorder="1" applyAlignment="1">
      <alignment horizontal="center" vertical="center"/>
    </xf>
    <xf numFmtId="177" fontId="16" fillId="0" borderId="14" xfId="0" applyNumberFormat="1" applyFont="1" applyFill="1" applyBorder="1" applyAlignment="1">
      <alignment horizontal="center" vertical="center"/>
    </xf>
    <xf numFmtId="0" fontId="16" fillId="0" borderId="14" xfId="0" quotePrefix="1" applyFont="1" applyFill="1" applyBorder="1" applyAlignment="1">
      <alignment horizontal="center" vertical="center"/>
    </xf>
    <xf numFmtId="184" fontId="16" fillId="0" borderId="3" xfId="0" applyNumberFormat="1" applyFont="1" applyFill="1" applyBorder="1" applyAlignment="1">
      <alignment horizontal="right" vertical="center" wrapText="1"/>
    </xf>
    <xf numFmtId="3" fontId="16" fillId="0" borderId="3" xfId="0" applyNumberFormat="1" applyFont="1" applyFill="1" applyBorder="1" applyAlignment="1">
      <alignment horizontal="center" vertical="center" wrapText="1"/>
    </xf>
    <xf numFmtId="184" fontId="16" fillId="0" borderId="1" xfId="0" applyNumberFormat="1" applyFont="1" applyFill="1" applyBorder="1" applyAlignment="1">
      <alignment horizontal="right" vertical="center" wrapText="1"/>
    </xf>
    <xf numFmtId="3" fontId="16" fillId="0" borderId="1" xfId="0" applyNumberFormat="1" applyFont="1" applyFill="1" applyBorder="1" applyAlignment="1">
      <alignment horizontal="center" vertical="center" wrapText="1"/>
    </xf>
    <xf numFmtId="0" fontId="16" fillId="0" borderId="10" xfId="0" applyFont="1" applyFill="1" applyBorder="1">
      <alignment vertical="center"/>
    </xf>
    <xf numFmtId="0" fontId="16" fillId="0" borderId="2" xfId="0" applyFont="1" applyFill="1" applyBorder="1" applyAlignment="1">
      <alignment vertical="top"/>
    </xf>
    <xf numFmtId="0" fontId="16" fillId="0" borderId="5" xfId="0" applyFont="1" applyFill="1" applyBorder="1" applyAlignment="1">
      <alignment vertical="top"/>
    </xf>
    <xf numFmtId="0" fontId="16" fillId="0" borderId="7" xfId="0" applyFont="1" applyFill="1" applyBorder="1" applyAlignment="1">
      <alignment vertical="top"/>
    </xf>
    <xf numFmtId="181" fontId="16" fillId="0" borderId="0" xfId="0" applyNumberFormat="1" applyFont="1" applyFill="1" applyBorder="1" applyAlignment="1">
      <alignment horizontal="center" vertical="center"/>
    </xf>
    <xf numFmtId="0" fontId="16" fillId="0" borderId="12" xfId="0" applyFont="1" applyFill="1" applyBorder="1">
      <alignment vertical="center"/>
    </xf>
    <xf numFmtId="0" fontId="16" fillId="0" borderId="11" xfId="0" applyFont="1" applyFill="1" applyBorder="1">
      <alignment vertical="center"/>
    </xf>
    <xf numFmtId="41" fontId="16" fillId="0" borderId="0" xfId="1" applyFont="1" applyAlignment="1">
      <alignment vertical="center"/>
    </xf>
    <xf numFmtId="41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0" fontId="5" fillId="0" borderId="13" xfId="0" applyFont="1" applyFill="1" applyBorder="1">
      <alignment vertical="center"/>
    </xf>
    <xf numFmtId="0" fontId="5" fillId="0" borderId="14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0" borderId="5" xfId="0" applyFont="1" applyFill="1" applyBorder="1">
      <alignment vertical="center"/>
    </xf>
    <xf numFmtId="0" fontId="5" fillId="0" borderId="7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5" fillId="0" borderId="5" xfId="0" quotePrefix="1" applyFont="1" applyFill="1" applyBorder="1">
      <alignment vertical="center"/>
    </xf>
    <xf numFmtId="0" fontId="5" fillId="0" borderId="2" xfId="0" applyFont="1" applyFill="1" applyBorder="1" applyAlignment="1">
      <alignment vertical="center" wrapText="1"/>
    </xf>
    <xf numFmtId="0" fontId="17" fillId="0" borderId="5" xfId="0" quotePrefix="1" applyFont="1" applyFill="1" applyBorder="1">
      <alignment vertical="center"/>
    </xf>
    <xf numFmtId="41" fontId="16" fillId="0" borderId="6" xfId="1" applyFont="1" applyFill="1" applyBorder="1" applyAlignment="1">
      <alignment horizontal="right" vertical="center"/>
    </xf>
    <xf numFmtId="41" fontId="16" fillId="2" borderId="8" xfId="1" applyFont="1" applyFill="1" applyBorder="1" applyAlignment="1">
      <alignment horizontal="right" vertical="center"/>
    </xf>
    <xf numFmtId="0" fontId="16" fillId="0" borderId="5" xfId="0" applyFont="1" applyFill="1" applyBorder="1" applyAlignment="1">
      <alignment horizontal="right" vertical="center"/>
    </xf>
    <xf numFmtId="0" fontId="16" fillId="0" borderId="7" xfId="0" applyFont="1" applyFill="1" applyBorder="1" applyAlignment="1">
      <alignment horizontal="right" vertical="center"/>
    </xf>
    <xf numFmtId="0" fontId="16" fillId="0" borderId="2" xfId="0" quotePrefix="1" applyFont="1" applyFill="1" applyBorder="1" applyAlignment="1">
      <alignment vertical="center"/>
    </xf>
    <xf numFmtId="0" fontId="16" fillId="0" borderId="5" xfId="0" quotePrefix="1" applyFont="1" applyFill="1" applyBorder="1" applyAlignment="1">
      <alignment vertical="center"/>
    </xf>
    <xf numFmtId="0" fontId="17" fillId="0" borderId="5" xfId="0" applyFont="1" applyFill="1" applyBorder="1">
      <alignment vertical="center"/>
    </xf>
    <xf numFmtId="0" fontId="16" fillId="0" borderId="0" xfId="0" applyFont="1" applyFill="1" applyAlignment="1">
      <alignment vertical="center"/>
    </xf>
    <xf numFmtId="0" fontId="16" fillId="0" borderId="13" xfId="0" applyFont="1" applyFill="1" applyBorder="1" applyAlignment="1">
      <alignment vertical="center"/>
    </xf>
    <xf numFmtId="0" fontId="16" fillId="0" borderId="14" xfId="0" applyFont="1" applyFill="1" applyBorder="1" applyAlignment="1">
      <alignment vertical="center"/>
    </xf>
    <xf numFmtId="41" fontId="16" fillId="0" borderId="9" xfId="0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7" xfId="0" applyFont="1" applyFill="1" applyBorder="1" applyAlignment="1">
      <alignment vertical="center"/>
    </xf>
    <xf numFmtId="0" fontId="16" fillId="0" borderId="0" xfId="0" quotePrefix="1" applyFont="1" applyFill="1" applyBorder="1" applyAlignment="1">
      <alignment vertical="center"/>
    </xf>
    <xf numFmtId="182" fontId="16" fillId="0" borderId="9" xfId="0" applyNumberFormat="1" applyFont="1" applyFill="1" applyBorder="1" applyAlignment="1">
      <alignment vertical="center"/>
    </xf>
    <xf numFmtId="41" fontId="16" fillId="0" borderId="10" xfId="0" applyNumberFormat="1" applyFont="1" applyFill="1" applyBorder="1" applyAlignment="1">
      <alignment vertical="center"/>
    </xf>
    <xf numFmtId="41" fontId="16" fillId="0" borderId="11" xfId="0" applyNumberFormat="1" applyFont="1" applyFill="1" applyBorder="1" applyAlignment="1">
      <alignment vertical="center"/>
    </xf>
    <xf numFmtId="41" fontId="16" fillId="0" borderId="12" xfId="0" applyNumberFormat="1" applyFont="1" applyFill="1" applyBorder="1" applyAlignment="1">
      <alignment vertical="center"/>
    </xf>
    <xf numFmtId="41" fontId="16" fillId="0" borderId="2" xfId="0" applyNumberFormat="1" applyFont="1" applyFill="1" applyBorder="1" applyAlignment="1">
      <alignment vertical="center"/>
    </xf>
    <xf numFmtId="41" fontId="16" fillId="0" borderId="5" xfId="0" applyNumberFormat="1" applyFont="1" applyFill="1" applyBorder="1" applyAlignment="1">
      <alignment vertical="center"/>
    </xf>
    <xf numFmtId="0" fontId="16" fillId="0" borderId="3" xfId="0" quotePrefix="1" applyFont="1" applyFill="1" applyBorder="1" applyAlignment="1">
      <alignment vertical="center"/>
    </xf>
    <xf numFmtId="0" fontId="16" fillId="0" borderId="0" xfId="0" applyFont="1" applyAlignment="1">
      <alignment vertical="center"/>
    </xf>
    <xf numFmtId="41" fontId="5" fillId="0" borderId="0" xfId="1" applyFont="1" applyFill="1" applyAlignment="1">
      <alignment horizontal="center" vertical="center"/>
    </xf>
    <xf numFmtId="41" fontId="6" fillId="0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41" fontId="16" fillId="0" borderId="15" xfId="1" applyFont="1" applyFill="1" applyBorder="1" applyAlignment="1">
      <alignment horizontal="center" vertical="center"/>
    </xf>
    <xf numFmtId="41" fontId="16" fillId="0" borderId="4" xfId="1" applyFont="1" applyFill="1" applyBorder="1" applyAlignment="1">
      <alignment horizontal="right" vertical="center"/>
    </xf>
    <xf numFmtId="187" fontId="16" fillId="0" borderId="6" xfId="1" applyNumberFormat="1" applyFont="1" applyFill="1" applyBorder="1" applyAlignment="1">
      <alignment horizontal="right" vertical="center"/>
    </xf>
    <xf numFmtId="41" fontId="16" fillId="2" borderId="6" xfId="1" applyFont="1" applyFill="1" applyBorder="1" applyAlignment="1">
      <alignment horizontal="right" vertical="center"/>
    </xf>
    <xf numFmtId="41" fontId="16" fillId="2" borderId="15" xfId="1" applyFont="1" applyFill="1" applyBorder="1" applyAlignment="1">
      <alignment horizontal="right" vertical="center"/>
    </xf>
    <xf numFmtId="41" fontId="16" fillId="0" borderId="15" xfId="1" applyFont="1" applyFill="1" applyBorder="1" applyAlignment="1">
      <alignment horizontal="right" vertical="center"/>
    </xf>
    <xf numFmtId="41" fontId="18" fillId="0" borderId="0" xfId="1" applyFont="1" applyFill="1" applyBorder="1">
      <alignment vertical="center"/>
    </xf>
    <xf numFmtId="0" fontId="16" fillId="0" borderId="0" xfId="0" applyFont="1" applyFill="1" applyBorder="1">
      <alignment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11" fillId="0" borderId="0" xfId="2" applyFont="1" applyBorder="1" applyAlignment="1">
      <alignment horizontal="right" vertical="center"/>
    </xf>
    <xf numFmtId="0" fontId="12" fillId="0" borderId="16" xfId="2" applyFont="1" applyBorder="1" applyAlignment="1">
      <alignment horizontal="center" vertical="center"/>
    </xf>
    <xf numFmtId="0" fontId="12" fillId="0" borderId="9" xfId="2" applyFont="1" applyBorder="1" applyAlignment="1">
      <alignment horizontal="center" vertical="center"/>
    </xf>
    <xf numFmtId="0" fontId="13" fillId="0" borderId="16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41" fontId="6" fillId="0" borderId="15" xfId="1" applyFont="1" applyFill="1" applyBorder="1">
      <alignment vertical="center"/>
    </xf>
    <xf numFmtId="41" fontId="6" fillId="0" borderId="9" xfId="1" applyFont="1" applyFill="1" applyBorder="1">
      <alignment vertical="center"/>
    </xf>
    <xf numFmtId="0" fontId="6" fillId="0" borderId="9" xfId="0" applyFont="1" applyFill="1" applyBorder="1">
      <alignment vertical="center"/>
    </xf>
    <xf numFmtId="0" fontId="6" fillId="0" borderId="13" xfId="0" applyFont="1" applyFill="1" applyBorder="1">
      <alignment vertical="center"/>
    </xf>
    <xf numFmtId="0" fontId="6" fillId="0" borderId="9" xfId="0" quotePrefix="1" applyFont="1" applyFill="1" applyBorder="1">
      <alignment vertical="center"/>
    </xf>
    <xf numFmtId="0" fontId="16" fillId="0" borderId="10" xfId="0" applyFont="1" applyFill="1" applyBorder="1" applyAlignment="1">
      <alignment vertical="top"/>
    </xf>
    <xf numFmtId="0" fontId="16" fillId="0" borderId="12" xfId="0" applyFont="1" applyFill="1" applyBorder="1" applyAlignment="1">
      <alignment vertical="top"/>
    </xf>
    <xf numFmtId="0" fontId="16" fillId="0" borderId="11" xfId="0" applyFont="1" applyFill="1" applyBorder="1" applyAlignment="1">
      <alignment vertical="top"/>
    </xf>
    <xf numFmtId="41" fontId="16" fillId="0" borderId="9" xfId="0" applyNumberFormat="1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vertical="top"/>
    </xf>
    <xf numFmtId="0" fontId="16" fillId="0" borderId="6" xfId="0" applyFont="1" applyFill="1" applyBorder="1" applyAlignment="1">
      <alignment vertical="top"/>
    </xf>
    <xf numFmtId="0" fontId="16" fillId="0" borderId="8" xfId="0" applyFont="1" applyFill="1" applyBorder="1" applyAlignment="1">
      <alignment vertical="top"/>
    </xf>
    <xf numFmtId="0" fontId="16" fillId="0" borderId="9" xfId="0" applyFont="1" applyFill="1" applyBorder="1" applyAlignment="1">
      <alignment vertical="top"/>
    </xf>
    <xf numFmtId="0" fontId="16" fillId="0" borderId="15" xfId="0" applyFont="1" applyFill="1" applyBorder="1" applyAlignment="1">
      <alignment vertical="top"/>
    </xf>
    <xf numFmtId="0" fontId="16" fillId="0" borderId="9" xfId="0" applyFont="1" applyFill="1" applyBorder="1" applyAlignment="1">
      <alignment horizontal="left" vertical="top"/>
    </xf>
    <xf numFmtId="41" fontId="16" fillId="0" borderId="0" xfId="1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/>
    </xf>
    <xf numFmtId="41" fontId="5" fillId="0" borderId="15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41" fontId="5" fillId="0" borderId="4" xfId="1" applyFont="1" applyFill="1" applyBorder="1">
      <alignment vertical="center"/>
    </xf>
    <xf numFmtId="41" fontId="5" fillId="0" borderId="6" xfId="1" applyFont="1" applyFill="1" applyBorder="1">
      <alignment vertical="center"/>
    </xf>
    <xf numFmtId="41" fontId="5" fillId="2" borderId="8" xfId="1" applyFont="1" applyFill="1" applyBorder="1">
      <alignment vertical="center"/>
    </xf>
    <xf numFmtId="41" fontId="5" fillId="2" borderId="8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 shrinkToFit="1"/>
    </xf>
    <xf numFmtId="0" fontId="16" fillId="0" borderId="14" xfId="0" applyFont="1" applyFill="1" applyBorder="1" applyAlignment="1">
      <alignment horizontal="center" vertical="center"/>
    </xf>
    <xf numFmtId="41" fontId="16" fillId="0" borderId="15" xfId="0" applyNumberFormat="1" applyFont="1" applyFill="1" applyBorder="1" applyAlignment="1">
      <alignment vertical="center"/>
    </xf>
    <xf numFmtId="41" fontId="19" fillId="0" borderId="4" xfId="1" applyFont="1" applyFill="1" applyBorder="1" applyAlignment="1">
      <alignment horizontal="right" vertical="center"/>
    </xf>
    <xf numFmtId="41" fontId="16" fillId="0" borderId="8" xfId="1" applyFont="1" applyFill="1" applyBorder="1" applyAlignment="1">
      <alignment horizontal="right" vertical="center"/>
    </xf>
    <xf numFmtId="187" fontId="16" fillId="2" borderId="8" xfId="1" applyNumberFormat="1" applyFont="1" applyFill="1" applyBorder="1" applyAlignment="1">
      <alignment horizontal="right" vertical="center"/>
    </xf>
    <xf numFmtId="41" fontId="16" fillId="2" borderId="4" xfId="1" applyFont="1" applyFill="1" applyBorder="1" applyAlignment="1">
      <alignment horizontal="right" vertical="center"/>
    </xf>
    <xf numFmtId="0" fontId="16" fillId="0" borderId="4" xfId="0" quotePrefix="1" applyFont="1" applyFill="1" applyBorder="1" applyAlignment="1">
      <alignment vertical="center"/>
    </xf>
    <xf numFmtId="0" fontId="16" fillId="0" borderId="6" xfId="0" quotePrefix="1" applyFont="1" applyFill="1" applyBorder="1" applyAlignment="1">
      <alignment vertical="center"/>
    </xf>
    <xf numFmtId="41" fontId="19" fillId="2" borderId="6" xfId="1" applyFont="1" applyFill="1" applyBorder="1" applyAlignment="1">
      <alignment horizontal="right" vertical="center"/>
    </xf>
    <xf numFmtId="41" fontId="19" fillId="2" borderId="8" xfId="1" applyFont="1" applyFill="1" applyBorder="1" applyAlignment="1">
      <alignment horizontal="right" vertical="center"/>
    </xf>
    <xf numFmtId="41" fontId="13" fillId="0" borderId="9" xfId="3" applyFont="1" applyFill="1" applyBorder="1" applyAlignment="1">
      <alignment horizontal="center" vertical="center"/>
    </xf>
    <xf numFmtId="49" fontId="13" fillId="0" borderId="18" xfId="2" applyNumberFormat="1" applyFont="1" applyFill="1" applyBorder="1" applyAlignment="1">
      <alignment horizontal="center" vertical="center"/>
    </xf>
    <xf numFmtId="41" fontId="13" fillId="0" borderId="20" xfId="3" applyFont="1" applyBorder="1">
      <alignment vertical="center"/>
    </xf>
    <xf numFmtId="0" fontId="11" fillId="0" borderId="21" xfId="2" applyFont="1" applyBorder="1" applyAlignment="1">
      <alignment vertical="center" wrapText="1"/>
    </xf>
    <xf numFmtId="0" fontId="11" fillId="0" borderId="22" xfId="2" applyFont="1" applyBorder="1" applyAlignment="1">
      <alignment vertical="center" wrapText="1"/>
    </xf>
    <xf numFmtId="0" fontId="11" fillId="0" borderId="23" xfId="2" applyFont="1" applyBorder="1" applyAlignment="1">
      <alignment vertical="center" wrapText="1"/>
    </xf>
    <xf numFmtId="0" fontId="11" fillId="0" borderId="24" xfId="2" applyFont="1" applyBorder="1" applyAlignment="1">
      <alignment vertical="center" wrapText="1"/>
    </xf>
    <xf numFmtId="0" fontId="11" fillId="0" borderId="25" xfId="2" applyFont="1" applyBorder="1" applyAlignment="1">
      <alignment vertical="center" wrapText="1"/>
    </xf>
    <xf numFmtId="0" fontId="13" fillId="0" borderId="16" xfId="2" applyFont="1" applyFill="1" applyBorder="1" applyAlignment="1">
      <alignment horizontal="center" vertical="center"/>
    </xf>
    <xf numFmtId="0" fontId="16" fillId="0" borderId="13" xfId="0" applyFont="1" applyFill="1" applyBorder="1">
      <alignment vertical="center"/>
    </xf>
    <xf numFmtId="0" fontId="16" fillId="0" borderId="2" xfId="0" applyFont="1" applyFill="1" applyBorder="1">
      <alignment vertical="center"/>
    </xf>
    <xf numFmtId="0" fontId="16" fillId="0" borderId="5" xfId="0" applyFont="1" applyFill="1" applyBorder="1">
      <alignment vertical="center"/>
    </xf>
    <xf numFmtId="0" fontId="16" fillId="0" borderId="7" xfId="0" applyFont="1" applyFill="1" applyBorder="1">
      <alignment vertical="center"/>
    </xf>
    <xf numFmtId="0" fontId="16" fillId="0" borderId="5" xfId="0" quotePrefix="1" applyFont="1" applyFill="1" applyBorder="1">
      <alignment vertical="center"/>
    </xf>
    <xf numFmtId="0" fontId="16" fillId="0" borderId="2" xfId="0" applyFont="1" applyFill="1" applyBorder="1" applyAlignment="1">
      <alignment vertical="center" wrapText="1"/>
    </xf>
    <xf numFmtId="0" fontId="21" fillId="0" borderId="0" xfId="0" applyFont="1" applyFill="1">
      <alignment vertical="center"/>
    </xf>
    <xf numFmtId="0" fontId="21" fillId="0" borderId="0" xfId="0" applyFont="1">
      <alignment vertical="center"/>
    </xf>
    <xf numFmtId="0" fontId="16" fillId="0" borderId="0" xfId="0" applyFont="1">
      <alignment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Fill="1">
      <alignment vertical="center"/>
    </xf>
    <xf numFmtId="188" fontId="16" fillId="0" borderId="4" xfId="1" applyNumberFormat="1" applyFont="1" applyFill="1" applyBorder="1" applyAlignment="1">
      <alignment vertical="center"/>
    </xf>
    <xf numFmtId="41" fontId="16" fillId="0" borderId="0" xfId="1" quotePrefix="1" applyFont="1" applyFill="1" applyBorder="1" applyAlignment="1">
      <alignment vertical="center"/>
    </xf>
    <xf numFmtId="188" fontId="16" fillId="0" borderId="0" xfId="1" applyNumberFormat="1" applyFont="1" applyFill="1" applyBorder="1" applyAlignment="1">
      <alignment horizontal="center" vertical="center"/>
    </xf>
    <xf numFmtId="188" fontId="16" fillId="0" borderId="15" xfId="1" applyNumberFormat="1" applyFont="1" applyFill="1" applyBorder="1" applyAlignment="1">
      <alignment horizontal="center" vertical="center"/>
    </xf>
    <xf numFmtId="188" fontId="16" fillId="0" borderId="15" xfId="0" applyNumberFormat="1" applyFont="1" applyFill="1" applyBorder="1" applyAlignment="1">
      <alignment vertical="center"/>
    </xf>
    <xf numFmtId="188" fontId="16" fillId="0" borderId="15" xfId="1" applyNumberFormat="1" applyFont="1" applyFill="1" applyBorder="1" applyAlignment="1">
      <alignment horizontal="right" vertical="center"/>
    </xf>
    <xf numFmtId="188" fontId="16" fillId="0" borderId="6" xfId="1" applyNumberFormat="1" applyFont="1" applyFill="1" applyBorder="1" applyAlignment="1">
      <alignment horizontal="right" vertical="center"/>
    </xf>
    <xf numFmtId="188" fontId="16" fillId="2" borderId="8" xfId="1" applyNumberFormat="1" applyFont="1" applyFill="1" applyBorder="1" applyAlignment="1">
      <alignment horizontal="right" vertical="center"/>
    </xf>
    <xf numFmtId="188" fontId="19" fillId="0" borderId="4" xfId="1" applyNumberFormat="1" applyFont="1" applyFill="1" applyBorder="1" applyAlignment="1">
      <alignment horizontal="right" vertical="center"/>
    </xf>
    <xf numFmtId="188" fontId="16" fillId="0" borderId="4" xfId="1" applyNumberFormat="1" applyFont="1" applyFill="1" applyBorder="1" applyAlignment="1">
      <alignment horizontal="right" vertical="center"/>
    </xf>
    <xf numFmtId="188" fontId="16" fillId="0" borderId="8" xfId="1" applyNumberFormat="1" applyFont="1" applyFill="1" applyBorder="1" applyAlignment="1">
      <alignment horizontal="right" vertical="center"/>
    </xf>
    <xf numFmtId="188" fontId="16" fillId="2" borderId="6" xfId="1" applyNumberFormat="1" applyFont="1" applyFill="1" applyBorder="1" applyAlignment="1">
      <alignment horizontal="right" vertical="center"/>
    </xf>
    <xf numFmtId="188" fontId="16" fillId="0" borderId="6" xfId="1" applyNumberFormat="1" applyFont="1" applyFill="1" applyBorder="1" applyAlignment="1">
      <alignment vertical="center"/>
    </xf>
    <xf numFmtId="188" fontId="16" fillId="2" borderId="15" xfId="1" applyNumberFormat="1" applyFont="1" applyFill="1" applyBorder="1" applyAlignment="1">
      <alignment horizontal="right" vertical="center"/>
    </xf>
    <xf numFmtId="188" fontId="19" fillId="2" borderId="8" xfId="1" applyNumberFormat="1" applyFont="1" applyFill="1" applyBorder="1" applyAlignment="1">
      <alignment horizontal="right" vertical="center"/>
    </xf>
    <xf numFmtId="188" fontId="16" fillId="0" borderId="0" xfId="0" applyNumberFormat="1" applyFont="1" applyBorder="1" applyAlignment="1">
      <alignment vertical="center"/>
    </xf>
    <xf numFmtId="188" fontId="16" fillId="0" borderId="0" xfId="1" applyNumberFormat="1" applyFont="1" applyFill="1" applyBorder="1" applyAlignment="1">
      <alignment horizontal="right" vertical="center"/>
    </xf>
    <xf numFmtId="41" fontId="11" fillId="0" borderId="17" xfId="3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/>
    </xf>
    <xf numFmtId="0" fontId="13" fillId="0" borderId="16" xfId="2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2" fillId="0" borderId="16" xfId="2" applyFont="1" applyBorder="1" applyAlignment="1">
      <alignment horizontal="center" vertical="center"/>
    </xf>
    <xf numFmtId="0" fontId="12" fillId="0" borderId="9" xfId="2" applyFont="1" applyBorder="1" applyAlignment="1">
      <alignment horizontal="center" vertical="center"/>
    </xf>
    <xf numFmtId="41" fontId="12" fillId="0" borderId="9" xfId="3" applyFont="1" applyBorder="1" applyAlignment="1">
      <alignment horizontal="center" vertical="center" wrapText="1"/>
    </xf>
    <xf numFmtId="41" fontId="12" fillId="0" borderId="9" xfId="3" applyFont="1" applyBorder="1" applyAlignment="1">
      <alignment horizontal="center" vertical="center"/>
    </xf>
    <xf numFmtId="41" fontId="11" fillId="0" borderId="9" xfId="3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41" fontId="5" fillId="0" borderId="9" xfId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0" xfId="1" applyFont="1" applyFill="1" applyBorder="1" applyAlignment="1">
      <alignment horizontal="center" vertical="center"/>
    </xf>
    <xf numFmtId="41" fontId="5" fillId="0" borderId="12" xfId="1" applyFont="1" applyFill="1" applyBorder="1" applyAlignment="1">
      <alignment horizontal="center" vertical="center"/>
    </xf>
    <xf numFmtId="41" fontId="5" fillId="0" borderId="11" xfId="1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vertical="top"/>
    </xf>
    <xf numFmtId="0" fontId="16" fillId="0" borderId="12" xfId="0" applyFont="1" applyFill="1" applyBorder="1" applyAlignment="1">
      <alignment vertical="top"/>
    </xf>
    <xf numFmtId="0" fontId="16" fillId="0" borderId="11" xfId="0" applyFont="1" applyFill="1" applyBorder="1" applyAlignment="1">
      <alignment vertical="top"/>
    </xf>
    <xf numFmtId="41" fontId="16" fillId="0" borderId="10" xfId="0" applyNumberFormat="1" applyFont="1" applyFill="1" applyBorder="1" applyAlignment="1">
      <alignment horizontal="center" vertical="center"/>
    </xf>
    <xf numFmtId="41" fontId="16" fillId="0" borderId="11" xfId="0" applyNumberFormat="1" applyFont="1" applyFill="1" applyBorder="1" applyAlignment="1">
      <alignment horizontal="center" vertical="center"/>
    </xf>
    <xf numFmtId="41" fontId="16" fillId="0" borderId="12" xfId="0" applyNumberFormat="1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horizontal="center" vertical="top"/>
    </xf>
    <xf numFmtId="0" fontId="16" fillId="0" borderId="11" xfId="0" applyFont="1" applyFill="1" applyBorder="1" applyAlignment="1">
      <alignment horizontal="center" vertical="top"/>
    </xf>
    <xf numFmtId="41" fontId="16" fillId="0" borderId="9" xfId="0" applyNumberFormat="1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vertical="top"/>
    </xf>
    <xf numFmtId="0" fontId="16" fillId="0" borderId="6" xfId="0" applyFont="1" applyFill="1" applyBorder="1" applyAlignment="1">
      <alignment vertical="top"/>
    </xf>
    <xf numFmtId="0" fontId="16" fillId="0" borderId="8" xfId="0" applyFont="1" applyFill="1" applyBorder="1" applyAlignment="1">
      <alignment vertical="top"/>
    </xf>
    <xf numFmtId="0" fontId="16" fillId="0" borderId="9" xfId="0" applyFont="1" applyFill="1" applyBorder="1" applyAlignment="1">
      <alignment vertical="top"/>
    </xf>
    <xf numFmtId="0" fontId="16" fillId="0" borderId="13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vertical="top"/>
    </xf>
    <xf numFmtId="0" fontId="16" fillId="0" borderId="9" xfId="0" applyFont="1" applyFill="1" applyBorder="1" applyAlignment="1">
      <alignment horizontal="left" vertical="top"/>
    </xf>
    <xf numFmtId="0" fontId="16" fillId="0" borderId="9" xfId="0" applyFont="1" applyFill="1" applyBorder="1" applyAlignment="1">
      <alignment horizontal="center" vertical="top"/>
    </xf>
    <xf numFmtId="0" fontId="16" fillId="0" borderId="4" xfId="0" applyFont="1" applyFill="1" applyBorder="1" applyAlignment="1">
      <alignment vertical="top" wrapText="1"/>
    </xf>
    <xf numFmtId="0" fontId="16" fillId="0" borderId="6" xfId="0" applyFont="1" applyFill="1" applyBorder="1" applyAlignment="1">
      <alignment vertical="top" wrapText="1"/>
    </xf>
    <xf numFmtId="0" fontId="16" fillId="0" borderId="8" xfId="0" applyFont="1" applyFill="1" applyBorder="1" applyAlignment="1">
      <alignment vertical="top" wrapText="1"/>
    </xf>
    <xf numFmtId="0" fontId="16" fillId="0" borderId="10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41" fontId="16" fillId="0" borderId="13" xfId="0" applyNumberFormat="1" applyFont="1" applyFill="1" applyBorder="1" applyAlignment="1">
      <alignment horizontal="center" vertical="center"/>
    </xf>
    <xf numFmtId="41" fontId="16" fillId="0" borderId="2" xfId="0" applyNumberFormat="1" applyFont="1" applyFill="1" applyBorder="1" applyAlignment="1">
      <alignment horizontal="center" vertical="center"/>
    </xf>
    <xf numFmtId="41" fontId="16" fillId="0" borderId="5" xfId="0" applyNumberFormat="1" applyFont="1" applyFill="1" applyBorder="1" applyAlignment="1">
      <alignment horizontal="center" vertical="center"/>
    </xf>
    <xf numFmtId="41" fontId="16" fillId="0" borderId="7" xfId="0" applyNumberFormat="1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86" fontId="16" fillId="0" borderId="0" xfId="4" quotePrefix="1" applyNumberFormat="1" applyFont="1" applyFill="1" applyBorder="1" applyAlignment="1">
      <alignment horizontal="center" vertical="center"/>
    </xf>
    <xf numFmtId="185" fontId="16" fillId="0" borderId="0" xfId="4" quotePrefix="1" applyNumberFormat="1" applyFont="1" applyFill="1" applyBorder="1" applyAlignment="1">
      <alignment horizontal="center" vertical="center"/>
    </xf>
    <xf numFmtId="183" fontId="16" fillId="0" borderId="3" xfId="4" quotePrefix="1" applyNumberFormat="1" applyFont="1" applyFill="1" applyBorder="1" applyAlignment="1">
      <alignment horizontal="center" vertical="center"/>
    </xf>
    <xf numFmtId="41" fontId="16" fillId="0" borderId="0" xfId="1" quotePrefix="1" applyFont="1" applyFill="1" applyBorder="1" applyAlignment="1">
      <alignment horizontal="center" vertical="center"/>
    </xf>
    <xf numFmtId="41" fontId="16" fillId="0" borderId="0" xfId="1" applyFont="1" applyFill="1" applyBorder="1" applyAlignment="1">
      <alignment horizontal="center" vertical="center"/>
    </xf>
  </cellXfs>
  <cellStyles count="5">
    <cellStyle name="백분율" xfId="4" builtinId="5"/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"/>
  <sheetViews>
    <sheetView zoomScale="70" zoomScaleNormal="70" workbookViewId="0">
      <selection activeCell="T17" sqref="T17"/>
    </sheetView>
  </sheetViews>
  <sheetFormatPr defaultRowHeight="16.5"/>
  <cols>
    <col min="1" max="12" width="19.625" style="1" customWidth="1"/>
    <col min="13" max="16384" width="9" style="1"/>
  </cols>
  <sheetData>
    <row r="1" spans="1:12" ht="35.25">
      <c r="A1" s="221" t="s">
        <v>68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1:12" ht="30" customHeight="1" thickBot="1">
      <c r="A2" s="13" t="s">
        <v>317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 t="s">
        <v>319</v>
      </c>
    </row>
    <row r="3" spans="1:12" ht="39.950000000000003" customHeight="1">
      <c r="A3" s="178" t="s">
        <v>38</v>
      </c>
      <c r="B3" s="179"/>
      <c r="C3" s="179"/>
      <c r="D3" s="179"/>
      <c r="E3" s="179"/>
      <c r="F3" s="180"/>
      <c r="G3" s="181" t="s">
        <v>39</v>
      </c>
      <c r="H3" s="179"/>
      <c r="I3" s="179"/>
      <c r="J3" s="179"/>
      <c r="K3" s="179"/>
      <c r="L3" s="182"/>
    </row>
    <row r="4" spans="1:12" ht="39.950000000000003" customHeight="1">
      <c r="A4" s="222" t="s">
        <v>40</v>
      </c>
      <c r="B4" s="223" t="s">
        <v>41</v>
      </c>
      <c r="C4" s="223" t="s">
        <v>42</v>
      </c>
      <c r="D4" s="224" t="s">
        <v>321</v>
      </c>
      <c r="E4" s="224" t="s">
        <v>320</v>
      </c>
      <c r="F4" s="226" t="s">
        <v>318</v>
      </c>
      <c r="G4" s="223" t="s">
        <v>40</v>
      </c>
      <c r="H4" s="223" t="s">
        <v>41</v>
      </c>
      <c r="I4" s="223" t="s">
        <v>42</v>
      </c>
      <c r="J4" s="224" t="s">
        <v>321</v>
      </c>
      <c r="K4" s="224" t="s">
        <v>320</v>
      </c>
      <c r="L4" s="212" t="s">
        <v>318</v>
      </c>
    </row>
    <row r="5" spans="1:12" ht="39.950000000000003" customHeight="1">
      <c r="A5" s="222"/>
      <c r="B5" s="223"/>
      <c r="C5" s="223"/>
      <c r="D5" s="225"/>
      <c r="E5" s="224"/>
      <c r="F5" s="226"/>
      <c r="G5" s="223"/>
      <c r="H5" s="223"/>
      <c r="I5" s="223"/>
      <c r="J5" s="225"/>
      <c r="K5" s="224"/>
      <c r="L5" s="212"/>
    </row>
    <row r="6" spans="1:12" ht="39.950000000000003" customHeight="1">
      <c r="A6" s="136" t="s">
        <v>43</v>
      </c>
      <c r="B6" s="137"/>
      <c r="C6" s="137"/>
      <c r="D6" s="14">
        <f>D7+D11+D12+D13+D14+D15+D16+D18</f>
        <v>6181058</v>
      </c>
      <c r="E6" s="14">
        <f>E7+E11+E12+E13+E14+E15+E16+E18</f>
        <v>6695565</v>
      </c>
      <c r="F6" s="14">
        <f>F7+F11+F12+F13+F14+F15+F16+F18</f>
        <v>514507</v>
      </c>
      <c r="G6" s="137" t="s">
        <v>43</v>
      </c>
      <c r="H6" s="137"/>
      <c r="I6" s="137"/>
      <c r="J6" s="14">
        <f>J7+J11+J12+J13+J14+J15+J16+J17+J18</f>
        <v>6181058</v>
      </c>
      <c r="K6" s="14">
        <f>K7+K11+K12+K13+K14+K15+K16+K17+K18</f>
        <v>6695565</v>
      </c>
      <c r="L6" s="15">
        <f t="shared" ref="L6:L18" si="0">K6-J6</f>
        <v>514507</v>
      </c>
    </row>
    <row r="7" spans="1:12" ht="39.950000000000003" customHeight="1">
      <c r="A7" s="138" t="s">
        <v>44</v>
      </c>
      <c r="B7" s="139" t="s">
        <v>44</v>
      </c>
      <c r="C7" s="139"/>
      <c r="D7" s="16">
        <f>SUM(D8,D9,D10)</f>
        <v>1744393</v>
      </c>
      <c r="E7" s="16">
        <f>SUM(E8,E9,E10)</f>
        <v>1644994</v>
      </c>
      <c r="F7" s="16">
        <f>E7-D7</f>
        <v>-99399</v>
      </c>
      <c r="G7" s="139" t="s">
        <v>45</v>
      </c>
      <c r="H7" s="139"/>
      <c r="I7" s="139"/>
      <c r="J7" s="16">
        <f>SUM(J8+J9+J10)</f>
        <v>810804</v>
      </c>
      <c r="K7" s="16">
        <f>SUM(K8+K9+K10)</f>
        <v>750322</v>
      </c>
      <c r="L7" s="17">
        <f t="shared" si="0"/>
        <v>-60482</v>
      </c>
    </row>
    <row r="8" spans="1:12" ht="39.950000000000003" customHeight="1">
      <c r="A8" s="214"/>
      <c r="B8" s="213"/>
      <c r="C8" s="139" t="s">
        <v>65</v>
      </c>
      <c r="D8" s="18">
        <v>1074000</v>
      </c>
      <c r="E8" s="18">
        <v>1074000</v>
      </c>
      <c r="F8" s="16">
        <f t="shared" ref="F8:F10" si="1">E8-D8</f>
        <v>0</v>
      </c>
      <c r="G8" s="213"/>
      <c r="H8" s="139" t="s">
        <v>46</v>
      </c>
      <c r="I8" s="139" t="s">
        <v>47</v>
      </c>
      <c r="J8" s="16">
        <v>249244</v>
      </c>
      <c r="K8" s="16">
        <v>255652</v>
      </c>
      <c r="L8" s="17">
        <f t="shared" si="0"/>
        <v>6408</v>
      </c>
    </row>
    <row r="9" spans="1:12" ht="39.950000000000003" customHeight="1">
      <c r="A9" s="214"/>
      <c r="B9" s="213"/>
      <c r="C9" s="139" t="s">
        <v>64</v>
      </c>
      <c r="D9" s="18">
        <v>93468</v>
      </c>
      <c r="E9" s="18">
        <v>93468</v>
      </c>
      <c r="F9" s="16">
        <f t="shared" si="1"/>
        <v>0</v>
      </c>
      <c r="G9" s="213"/>
      <c r="H9" s="139" t="s">
        <v>48</v>
      </c>
      <c r="I9" s="139" t="s">
        <v>49</v>
      </c>
      <c r="J9" s="16">
        <v>383010</v>
      </c>
      <c r="K9" s="16">
        <v>348831</v>
      </c>
      <c r="L9" s="17">
        <f t="shared" si="0"/>
        <v>-34179</v>
      </c>
    </row>
    <row r="10" spans="1:12" ht="39.950000000000003" customHeight="1">
      <c r="A10" s="214"/>
      <c r="B10" s="213"/>
      <c r="C10" s="139" t="s">
        <v>280</v>
      </c>
      <c r="D10" s="18">
        <v>576925</v>
      </c>
      <c r="E10" s="16">
        <v>477526</v>
      </c>
      <c r="F10" s="16">
        <f t="shared" si="1"/>
        <v>-99399</v>
      </c>
      <c r="G10" s="213"/>
      <c r="H10" s="139" t="s">
        <v>67</v>
      </c>
      <c r="I10" s="139" t="s">
        <v>50</v>
      </c>
      <c r="J10" s="16">
        <v>178550</v>
      </c>
      <c r="K10" s="16">
        <v>145839</v>
      </c>
      <c r="L10" s="17">
        <f t="shared" si="0"/>
        <v>-32711</v>
      </c>
    </row>
    <row r="11" spans="1:12" ht="39.950000000000003" customHeight="1">
      <c r="A11" s="138" t="s">
        <v>57</v>
      </c>
      <c r="B11" s="139" t="s">
        <v>57</v>
      </c>
      <c r="C11" s="139" t="s">
        <v>57</v>
      </c>
      <c r="D11" s="18">
        <v>2474550</v>
      </c>
      <c r="E11" s="18">
        <v>2571914</v>
      </c>
      <c r="F11" s="16">
        <f t="shared" ref="F11:F13" si="2">E11-D11</f>
        <v>97364</v>
      </c>
      <c r="G11" s="139" t="s">
        <v>51</v>
      </c>
      <c r="H11" s="139" t="s">
        <v>52</v>
      </c>
      <c r="I11" s="139" t="s">
        <v>52</v>
      </c>
      <c r="J11" s="16">
        <v>272995</v>
      </c>
      <c r="K11" s="16">
        <v>494080</v>
      </c>
      <c r="L11" s="17">
        <f t="shared" si="0"/>
        <v>221085</v>
      </c>
    </row>
    <row r="12" spans="1:12" ht="39.950000000000003" customHeight="1">
      <c r="A12" s="183" t="s">
        <v>66</v>
      </c>
      <c r="B12" s="19" t="s">
        <v>66</v>
      </c>
      <c r="C12" s="19" t="s">
        <v>66</v>
      </c>
      <c r="D12" s="175">
        <v>180000</v>
      </c>
      <c r="E12" s="18">
        <v>180000</v>
      </c>
      <c r="F12" s="16">
        <f t="shared" si="2"/>
        <v>0</v>
      </c>
      <c r="G12" s="139" t="s">
        <v>53</v>
      </c>
      <c r="H12" s="139" t="s">
        <v>53</v>
      </c>
      <c r="I12" s="139" t="s">
        <v>53</v>
      </c>
      <c r="J12" s="16">
        <v>4010472</v>
      </c>
      <c r="K12" s="16">
        <v>4116376</v>
      </c>
      <c r="L12" s="17">
        <f t="shared" si="0"/>
        <v>105904</v>
      </c>
    </row>
    <row r="13" spans="1:12" ht="39.950000000000003" customHeight="1">
      <c r="A13" s="138" t="s">
        <v>54</v>
      </c>
      <c r="B13" s="139" t="s">
        <v>54</v>
      </c>
      <c r="C13" s="139" t="s">
        <v>55</v>
      </c>
      <c r="D13" s="18">
        <v>5000</v>
      </c>
      <c r="E13" s="18">
        <v>1800</v>
      </c>
      <c r="F13" s="16">
        <f t="shared" si="2"/>
        <v>-3200</v>
      </c>
      <c r="G13" s="139" t="s">
        <v>63</v>
      </c>
      <c r="H13" s="139" t="s">
        <v>63</v>
      </c>
      <c r="I13" s="20" t="s">
        <v>63</v>
      </c>
      <c r="J13" s="18">
        <v>152000</v>
      </c>
      <c r="K13" s="16">
        <v>78000</v>
      </c>
      <c r="L13" s="17">
        <f t="shared" si="0"/>
        <v>-74000</v>
      </c>
    </row>
    <row r="14" spans="1:12" ht="39.950000000000003" customHeight="1">
      <c r="A14" s="138" t="s">
        <v>61</v>
      </c>
      <c r="B14" s="139" t="s">
        <v>61</v>
      </c>
      <c r="C14" s="139" t="s">
        <v>61</v>
      </c>
      <c r="D14" s="18">
        <v>10000</v>
      </c>
      <c r="E14" s="18">
        <v>0</v>
      </c>
      <c r="F14" s="16">
        <f>E14-D14</f>
        <v>-10000</v>
      </c>
      <c r="G14" s="139" t="s">
        <v>56</v>
      </c>
      <c r="H14" s="139" t="s">
        <v>56</v>
      </c>
      <c r="I14" s="139" t="s">
        <v>56</v>
      </c>
      <c r="J14" s="175">
        <v>904487</v>
      </c>
      <c r="K14" s="175">
        <v>926487</v>
      </c>
      <c r="L14" s="17">
        <f t="shared" si="0"/>
        <v>22000</v>
      </c>
    </row>
    <row r="15" spans="1:12" ht="39.950000000000003" customHeight="1">
      <c r="A15" s="138" t="s">
        <v>59</v>
      </c>
      <c r="B15" s="139" t="s">
        <v>59</v>
      </c>
      <c r="C15" s="139" t="s">
        <v>59</v>
      </c>
      <c r="D15" s="18">
        <v>172818</v>
      </c>
      <c r="E15" s="18">
        <v>702560</v>
      </c>
      <c r="F15" s="16">
        <f>E15-D15</f>
        <v>529742</v>
      </c>
      <c r="G15" s="139"/>
      <c r="H15" s="139" t="s">
        <v>323</v>
      </c>
      <c r="I15" s="139" t="s">
        <v>323</v>
      </c>
      <c r="J15" s="175">
        <v>0</v>
      </c>
      <c r="K15" s="175">
        <v>300000</v>
      </c>
      <c r="L15" s="17">
        <f t="shared" si="0"/>
        <v>300000</v>
      </c>
    </row>
    <row r="16" spans="1:12" ht="39.950000000000003" customHeight="1">
      <c r="A16" s="138" t="s">
        <v>322</v>
      </c>
      <c r="B16" s="139" t="s">
        <v>322</v>
      </c>
      <c r="C16" s="139" t="s">
        <v>322</v>
      </c>
      <c r="D16" s="18">
        <v>1594297</v>
      </c>
      <c r="E16" s="18">
        <v>1594297</v>
      </c>
      <c r="F16" s="16">
        <f>E16-D16</f>
        <v>0</v>
      </c>
      <c r="G16" s="19" t="s">
        <v>58</v>
      </c>
      <c r="H16" s="19" t="s">
        <v>58</v>
      </c>
      <c r="I16" s="19" t="s">
        <v>58</v>
      </c>
      <c r="J16" s="175">
        <v>300</v>
      </c>
      <c r="K16" s="175">
        <v>300</v>
      </c>
      <c r="L16" s="17">
        <f t="shared" si="0"/>
        <v>0</v>
      </c>
    </row>
    <row r="17" spans="1:12" ht="39.950000000000003" customHeight="1">
      <c r="A17" s="215"/>
      <c r="B17" s="216"/>
      <c r="C17" s="216"/>
      <c r="D17" s="216"/>
      <c r="E17" s="216"/>
      <c r="F17" s="217"/>
      <c r="G17" s="139" t="s">
        <v>60</v>
      </c>
      <c r="H17" s="139" t="s">
        <v>60</v>
      </c>
      <c r="I17" s="139" t="s">
        <v>60</v>
      </c>
      <c r="J17" s="18">
        <v>20000</v>
      </c>
      <c r="K17" s="18">
        <v>20000</v>
      </c>
      <c r="L17" s="17">
        <f t="shared" si="0"/>
        <v>0</v>
      </c>
    </row>
    <row r="18" spans="1:12" ht="39.950000000000003" customHeight="1" thickBot="1">
      <c r="A18" s="218"/>
      <c r="B18" s="219"/>
      <c r="C18" s="219"/>
      <c r="D18" s="219"/>
      <c r="E18" s="219"/>
      <c r="F18" s="220"/>
      <c r="G18" s="21" t="s">
        <v>62</v>
      </c>
      <c r="H18" s="21" t="s">
        <v>62</v>
      </c>
      <c r="I18" s="176" t="s">
        <v>62</v>
      </c>
      <c r="J18" s="22">
        <v>10000</v>
      </c>
      <c r="K18" s="22">
        <v>10000</v>
      </c>
      <c r="L18" s="177">
        <f t="shared" si="0"/>
        <v>0</v>
      </c>
    </row>
  </sheetData>
  <mergeCells count="17">
    <mergeCell ref="A1:L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G8:G10"/>
    <mergeCell ref="A8:A10"/>
    <mergeCell ref="B8:B10"/>
    <mergeCell ref="A17:F18"/>
  </mergeCells>
  <phoneticPr fontId="2" type="noConversion"/>
  <pageMargins left="0.93" right="0.6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W83"/>
  <sheetViews>
    <sheetView topLeftCell="A13" zoomScale="85" zoomScaleNormal="85" workbookViewId="0">
      <selection activeCell="E49" sqref="E49"/>
    </sheetView>
  </sheetViews>
  <sheetFormatPr defaultRowHeight="16.5"/>
  <cols>
    <col min="1" max="3" width="9" style="3" bestFit="1" customWidth="1"/>
    <col min="4" max="4" width="13" style="7" bestFit="1" customWidth="1"/>
    <col min="5" max="5" width="57" style="8" customWidth="1"/>
    <col min="6" max="6" width="3.5" style="8" bestFit="1" customWidth="1"/>
    <col min="7" max="7" width="13.25" style="7" bestFit="1" customWidth="1"/>
    <col min="8" max="10" width="9" style="3" bestFit="1" customWidth="1"/>
    <col min="11" max="11" width="13" style="7" bestFit="1" customWidth="1"/>
    <col min="12" max="12" width="57" style="190" customWidth="1"/>
    <col min="13" max="13" width="3.5" style="8" bestFit="1" customWidth="1"/>
    <col min="14" max="14" width="13.625" style="23" customWidth="1"/>
    <col min="15" max="53" width="13" style="10" customWidth="1"/>
    <col min="54" max="54" width="8.75" style="2" bestFit="1" customWidth="1"/>
    <col min="55" max="55" width="11.625" style="3" bestFit="1" customWidth="1"/>
    <col min="56" max="56" width="9" style="3" bestFit="1" customWidth="1"/>
    <col min="57" max="57" width="11.625" style="3" bestFit="1" customWidth="1"/>
    <col min="58" max="58" width="9" style="3" bestFit="1" customWidth="1"/>
    <col min="59" max="59" width="10.75" style="3" bestFit="1" customWidth="1"/>
    <col min="60" max="60" width="12.25" style="3" bestFit="1" customWidth="1"/>
    <col min="61" max="61" width="11.625" style="3" bestFit="1" customWidth="1"/>
    <col min="62" max="62" width="9" style="3"/>
    <col min="63" max="63" width="9.875" style="3" bestFit="1" customWidth="1"/>
    <col min="64" max="64" width="9" style="3"/>
    <col min="65" max="65" width="9.875" style="3" bestFit="1" customWidth="1"/>
    <col min="66" max="66" width="9" style="3"/>
    <col min="67" max="67" width="10.5" style="3" bestFit="1" customWidth="1"/>
    <col min="68" max="72" width="9" style="3"/>
    <col min="73" max="73" width="10.875" style="3" bestFit="1" customWidth="1"/>
    <col min="74" max="74" width="9" style="3"/>
    <col min="75" max="75" width="10.5" style="3" bestFit="1" customWidth="1"/>
    <col min="76" max="16384" width="9" style="3"/>
  </cols>
  <sheetData>
    <row r="1" spans="1:75" ht="18" customHeight="1">
      <c r="A1" s="12" t="s">
        <v>264</v>
      </c>
      <c r="B1" s="39"/>
      <c r="C1" s="39"/>
      <c r="D1" s="84"/>
      <c r="E1" s="85"/>
      <c r="F1" s="85"/>
      <c r="G1" s="84"/>
      <c r="H1" s="12" t="s">
        <v>264</v>
      </c>
      <c r="I1" s="39"/>
      <c r="J1" s="39"/>
      <c r="K1" s="84"/>
      <c r="L1" s="33"/>
      <c r="M1" s="85"/>
      <c r="N1" s="118"/>
    </row>
    <row r="2" spans="1:75" ht="17.100000000000001" customHeight="1">
      <c r="A2" s="123" t="s">
        <v>265</v>
      </c>
      <c r="B2" s="123" t="s">
        <v>266</v>
      </c>
      <c r="C2" s="123" t="s">
        <v>267</v>
      </c>
      <c r="D2" s="124" t="s">
        <v>268</v>
      </c>
      <c r="E2" s="86" t="s">
        <v>269</v>
      </c>
      <c r="F2" s="87"/>
      <c r="G2" s="157"/>
      <c r="H2" s="133" t="s">
        <v>69</v>
      </c>
      <c r="I2" s="133" t="s">
        <v>70</v>
      </c>
      <c r="J2" s="133" t="s">
        <v>71</v>
      </c>
      <c r="K2" s="134" t="s">
        <v>72</v>
      </c>
      <c r="L2" s="184" t="s">
        <v>324</v>
      </c>
      <c r="M2" s="87"/>
      <c r="N2" s="157"/>
    </row>
    <row r="3" spans="1:75" ht="17.100000000000001" customHeight="1">
      <c r="A3" s="231" t="s">
        <v>270</v>
      </c>
      <c r="B3" s="232"/>
      <c r="C3" s="233"/>
      <c r="D3" s="124">
        <f>SUM(D4:D46)</f>
        <v>6181058597</v>
      </c>
      <c r="E3" s="88"/>
      <c r="F3" s="89"/>
      <c r="G3" s="158">
        <f>G7+G10+G20+G33+G35+G37+G39+G44+G46</f>
        <v>6181058597</v>
      </c>
      <c r="H3" s="231" t="s">
        <v>234</v>
      </c>
      <c r="I3" s="232"/>
      <c r="J3" s="233"/>
      <c r="K3" s="134">
        <f>SUM(K4:K46)</f>
        <v>6695565797</v>
      </c>
      <c r="L3" s="185"/>
      <c r="M3" s="89"/>
      <c r="N3" s="158">
        <v>6695565797</v>
      </c>
    </row>
    <row r="4" spans="1:75" ht="17.100000000000001" customHeight="1">
      <c r="A4" s="234" t="s">
        <v>0</v>
      </c>
      <c r="B4" s="234" t="s">
        <v>271</v>
      </c>
      <c r="C4" s="227" t="s">
        <v>272</v>
      </c>
      <c r="D4" s="228">
        <f>G7</f>
        <v>1074000000</v>
      </c>
      <c r="E4" s="88" t="s">
        <v>273</v>
      </c>
      <c r="F4" s="89"/>
      <c r="G4" s="159">
        <v>394000000</v>
      </c>
      <c r="H4" s="234" t="s">
        <v>0</v>
      </c>
      <c r="I4" s="234" t="s">
        <v>271</v>
      </c>
      <c r="J4" s="227" t="s">
        <v>181</v>
      </c>
      <c r="K4" s="228">
        <f>N7</f>
        <v>1074000000</v>
      </c>
      <c r="L4" s="185" t="s">
        <v>325</v>
      </c>
      <c r="M4" s="89"/>
      <c r="N4" s="158">
        <v>394000000</v>
      </c>
    </row>
    <row r="5" spans="1:75" s="2" customFormat="1" ht="17.100000000000001" customHeight="1">
      <c r="A5" s="235"/>
      <c r="B5" s="235"/>
      <c r="C5" s="227"/>
      <c r="D5" s="228"/>
      <c r="E5" s="90" t="s">
        <v>274</v>
      </c>
      <c r="F5" s="67"/>
      <c r="G5" s="160">
        <v>220000000</v>
      </c>
      <c r="H5" s="235"/>
      <c r="I5" s="235"/>
      <c r="J5" s="227"/>
      <c r="K5" s="228"/>
      <c r="L5" s="186" t="s">
        <v>326</v>
      </c>
      <c r="M5" s="67"/>
      <c r="N5" s="163">
        <v>220000000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</row>
    <row r="6" spans="1:75" s="2" customFormat="1" ht="17.100000000000001" customHeight="1">
      <c r="A6" s="235"/>
      <c r="B6" s="235"/>
      <c r="C6" s="227"/>
      <c r="D6" s="228"/>
      <c r="E6" s="90" t="s">
        <v>275</v>
      </c>
      <c r="F6" s="67"/>
      <c r="G6" s="160">
        <v>460000000</v>
      </c>
      <c r="H6" s="235"/>
      <c r="I6" s="235"/>
      <c r="J6" s="227"/>
      <c r="K6" s="228"/>
      <c r="L6" s="186" t="s">
        <v>327</v>
      </c>
      <c r="M6" s="67"/>
      <c r="N6" s="163">
        <v>460000000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</row>
    <row r="7" spans="1:75" s="2" customFormat="1" ht="17.100000000000001" customHeight="1">
      <c r="A7" s="235"/>
      <c r="B7" s="235"/>
      <c r="C7" s="227"/>
      <c r="D7" s="228"/>
      <c r="E7" s="91"/>
      <c r="F7" s="92" t="s">
        <v>276</v>
      </c>
      <c r="G7" s="161">
        <f>SUM(G4:G6)</f>
        <v>1074000000</v>
      </c>
      <c r="H7" s="235"/>
      <c r="I7" s="235"/>
      <c r="J7" s="227"/>
      <c r="K7" s="228"/>
      <c r="L7" s="187"/>
      <c r="M7" s="92" t="s">
        <v>75</v>
      </c>
      <c r="N7" s="161">
        <v>1074000000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</row>
    <row r="8" spans="1:75" s="2" customFormat="1" ht="17.100000000000001" customHeight="1">
      <c r="A8" s="235"/>
      <c r="B8" s="235"/>
      <c r="C8" s="234" t="s">
        <v>277</v>
      </c>
      <c r="D8" s="237">
        <f>G10</f>
        <v>93468000</v>
      </c>
      <c r="E8" s="88" t="s">
        <v>278</v>
      </c>
      <c r="F8" s="89"/>
      <c r="G8" s="159">
        <v>49000000</v>
      </c>
      <c r="H8" s="235"/>
      <c r="I8" s="235"/>
      <c r="J8" s="234" t="s">
        <v>277</v>
      </c>
      <c r="K8" s="237">
        <f>N10</f>
        <v>93468000</v>
      </c>
      <c r="L8" s="185" t="s">
        <v>328</v>
      </c>
      <c r="M8" s="89"/>
      <c r="N8" s="158">
        <v>49000000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</row>
    <row r="9" spans="1:75" s="2" customFormat="1" ht="17.100000000000001" customHeight="1">
      <c r="A9" s="235"/>
      <c r="B9" s="235"/>
      <c r="C9" s="235"/>
      <c r="D9" s="238"/>
      <c r="E9" s="90" t="s">
        <v>279</v>
      </c>
      <c r="F9" s="67"/>
      <c r="G9" s="160">
        <v>44468000</v>
      </c>
      <c r="H9" s="235"/>
      <c r="I9" s="235"/>
      <c r="J9" s="235"/>
      <c r="K9" s="238"/>
      <c r="L9" s="186" t="s">
        <v>329</v>
      </c>
      <c r="M9" s="67"/>
      <c r="N9" s="163">
        <v>44468000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</row>
    <row r="10" spans="1:75" s="2" customFormat="1" ht="17.100000000000001" customHeight="1">
      <c r="A10" s="235"/>
      <c r="B10" s="235"/>
      <c r="C10" s="236"/>
      <c r="D10" s="239"/>
      <c r="E10" s="91"/>
      <c r="F10" s="92" t="s">
        <v>276</v>
      </c>
      <c r="G10" s="162">
        <f t="shared" ref="G10" si="0">SUM(G8:G9)</f>
        <v>93468000</v>
      </c>
      <c r="H10" s="235"/>
      <c r="I10" s="235"/>
      <c r="J10" s="236"/>
      <c r="K10" s="239"/>
      <c r="L10" s="187"/>
      <c r="M10" s="92" t="s">
        <v>75</v>
      </c>
      <c r="N10" s="162">
        <v>93468000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</row>
    <row r="11" spans="1:75" s="2" customFormat="1" ht="17.100000000000001" customHeight="1">
      <c r="A11" s="235"/>
      <c r="B11" s="235"/>
      <c r="C11" s="227" t="s">
        <v>280</v>
      </c>
      <c r="D11" s="228">
        <f>G20</f>
        <v>576925520</v>
      </c>
      <c r="E11" s="90" t="s">
        <v>281</v>
      </c>
      <c r="F11" s="67"/>
      <c r="G11" s="160">
        <v>31780000</v>
      </c>
      <c r="H11" s="235"/>
      <c r="I11" s="235"/>
      <c r="J11" s="227" t="s">
        <v>280</v>
      </c>
      <c r="K11" s="228">
        <f>N20</f>
        <v>477525953</v>
      </c>
      <c r="L11" s="186" t="s">
        <v>330</v>
      </c>
      <c r="M11" s="67"/>
      <c r="N11" s="158">
        <v>31780000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</row>
    <row r="12" spans="1:75" s="2" customFormat="1" ht="17.100000000000001" customHeight="1">
      <c r="A12" s="235"/>
      <c r="B12" s="235"/>
      <c r="C12" s="227"/>
      <c r="D12" s="228"/>
      <c r="E12" s="90" t="s">
        <v>282</v>
      </c>
      <c r="F12" s="67"/>
      <c r="G12" s="160">
        <v>160000000</v>
      </c>
      <c r="H12" s="235"/>
      <c r="I12" s="235"/>
      <c r="J12" s="227"/>
      <c r="K12" s="228"/>
      <c r="L12" s="186" t="s">
        <v>331</v>
      </c>
      <c r="M12" s="67"/>
      <c r="N12" s="163">
        <v>165000000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</row>
    <row r="13" spans="1:75" s="2" customFormat="1" ht="17.100000000000001" customHeight="1">
      <c r="A13" s="235"/>
      <c r="B13" s="235"/>
      <c r="C13" s="227"/>
      <c r="D13" s="228"/>
      <c r="E13" s="90" t="s">
        <v>283</v>
      </c>
      <c r="F13" s="67"/>
      <c r="G13" s="160">
        <v>14890000</v>
      </c>
      <c r="H13" s="235"/>
      <c r="I13" s="235"/>
      <c r="J13" s="227"/>
      <c r="K13" s="228"/>
      <c r="L13" s="186" t="s">
        <v>332</v>
      </c>
      <c r="M13" s="67"/>
      <c r="N13" s="163">
        <v>14890000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</row>
    <row r="14" spans="1:75" s="2" customFormat="1" ht="17.100000000000001" customHeight="1">
      <c r="A14" s="235"/>
      <c r="B14" s="235"/>
      <c r="C14" s="227"/>
      <c r="D14" s="228"/>
      <c r="E14" s="90" t="s">
        <v>284</v>
      </c>
      <c r="F14" s="67"/>
      <c r="G14" s="160">
        <v>20000000</v>
      </c>
      <c r="H14" s="235"/>
      <c r="I14" s="235"/>
      <c r="J14" s="227"/>
      <c r="K14" s="228"/>
      <c r="L14" s="186" t="s">
        <v>333</v>
      </c>
      <c r="M14" s="67"/>
      <c r="N14" s="163">
        <v>20000000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</row>
    <row r="15" spans="1:75" s="2" customFormat="1" ht="17.100000000000001" customHeight="1">
      <c r="A15" s="235"/>
      <c r="B15" s="235"/>
      <c r="C15" s="227"/>
      <c r="D15" s="228"/>
      <c r="E15" s="90" t="s">
        <v>285</v>
      </c>
      <c r="F15" s="67"/>
      <c r="G15" s="160">
        <v>30000000</v>
      </c>
      <c r="H15" s="235"/>
      <c r="I15" s="235"/>
      <c r="J15" s="227"/>
      <c r="K15" s="228"/>
      <c r="L15" s="186" t="s">
        <v>334</v>
      </c>
      <c r="M15" s="67"/>
      <c r="N15" s="163">
        <v>0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</row>
    <row r="16" spans="1:75" s="2" customFormat="1" ht="17.100000000000001" customHeight="1">
      <c r="A16" s="235"/>
      <c r="B16" s="235"/>
      <c r="C16" s="227"/>
      <c r="D16" s="228"/>
      <c r="E16" s="90" t="s">
        <v>286</v>
      </c>
      <c r="F16" s="67"/>
      <c r="G16" s="160">
        <v>130000000</v>
      </c>
      <c r="H16" s="235"/>
      <c r="I16" s="235"/>
      <c r="J16" s="227"/>
      <c r="K16" s="228"/>
      <c r="L16" s="186" t="s">
        <v>335</v>
      </c>
      <c r="M16" s="67"/>
      <c r="N16" s="163">
        <v>130000000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</row>
    <row r="17" spans="1:75" s="2" customFormat="1" ht="17.100000000000001" customHeight="1">
      <c r="A17" s="235"/>
      <c r="B17" s="235"/>
      <c r="C17" s="227"/>
      <c r="D17" s="228"/>
      <c r="E17" s="90" t="s">
        <v>287</v>
      </c>
      <c r="F17" s="67"/>
      <c r="G17" s="160">
        <v>190255520</v>
      </c>
      <c r="H17" s="235"/>
      <c r="I17" s="235"/>
      <c r="J17" s="227"/>
      <c r="K17" s="228"/>
      <c r="L17" s="186" t="s">
        <v>336</v>
      </c>
      <c r="M17" s="67"/>
      <c r="N17" s="163">
        <v>0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</row>
    <row r="18" spans="1:75" s="2" customFormat="1" ht="17.100000000000001" customHeight="1">
      <c r="A18" s="235"/>
      <c r="B18" s="235"/>
      <c r="C18" s="227"/>
      <c r="D18" s="228"/>
      <c r="E18" s="102"/>
      <c r="F18" s="67"/>
      <c r="G18" s="160">
        <v>0</v>
      </c>
      <c r="H18" s="235"/>
      <c r="I18" s="235"/>
      <c r="J18" s="227"/>
      <c r="K18" s="228"/>
      <c r="L18" s="186" t="s">
        <v>337</v>
      </c>
      <c r="M18" s="67"/>
      <c r="N18" s="163">
        <v>53583233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</row>
    <row r="19" spans="1:75" s="2" customFormat="1" ht="17.100000000000001" customHeight="1">
      <c r="A19" s="235"/>
      <c r="B19" s="235"/>
      <c r="C19" s="227"/>
      <c r="D19" s="228"/>
      <c r="E19" s="102"/>
      <c r="F19" s="67"/>
      <c r="G19" s="160">
        <v>0</v>
      </c>
      <c r="H19" s="235"/>
      <c r="I19" s="235"/>
      <c r="J19" s="227"/>
      <c r="K19" s="228"/>
      <c r="L19" s="186" t="s">
        <v>338</v>
      </c>
      <c r="M19" s="67"/>
      <c r="N19" s="163">
        <v>62272720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</row>
    <row r="20" spans="1:75" s="2" customFormat="1" ht="17.100000000000001" customHeight="1">
      <c r="A20" s="236"/>
      <c r="B20" s="236"/>
      <c r="C20" s="227"/>
      <c r="D20" s="228"/>
      <c r="E20" s="91"/>
      <c r="F20" s="92" t="s">
        <v>276</v>
      </c>
      <c r="G20" s="162">
        <f>SUM(G11:G19)</f>
        <v>576925520</v>
      </c>
      <c r="H20" s="236"/>
      <c r="I20" s="236"/>
      <c r="J20" s="227"/>
      <c r="K20" s="228"/>
      <c r="L20" s="187"/>
      <c r="M20" s="92" t="s">
        <v>75</v>
      </c>
      <c r="N20" s="162">
        <v>477525953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</row>
    <row r="21" spans="1:75" s="2" customFormat="1" ht="17.100000000000001" customHeight="1">
      <c r="A21" s="227" t="s">
        <v>288</v>
      </c>
      <c r="B21" s="227" t="s">
        <v>288</v>
      </c>
      <c r="C21" s="227" t="s">
        <v>288</v>
      </c>
      <c r="D21" s="228">
        <f>G33</f>
        <v>2474550000</v>
      </c>
      <c r="E21" s="88" t="s">
        <v>289</v>
      </c>
      <c r="F21" s="89"/>
      <c r="G21" s="159">
        <v>10000000</v>
      </c>
      <c r="H21" s="227" t="s">
        <v>288</v>
      </c>
      <c r="I21" s="227" t="s">
        <v>288</v>
      </c>
      <c r="J21" s="227" t="s">
        <v>288</v>
      </c>
      <c r="K21" s="228">
        <f>N33</f>
        <v>2571914697</v>
      </c>
      <c r="L21" s="185" t="s">
        <v>339</v>
      </c>
      <c r="M21" s="89"/>
      <c r="N21" s="159">
        <v>19300000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</row>
    <row r="22" spans="1:75" ht="17.100000000000001" customHeight="1">
      <c r="A22" s="227"/>
      <c r="B22" s="227"/>
      <c r="C22" s="227"/>
      <c r="D22" s="228"/>
      <c r="E22" s="93" t="s">
        <v>290</v>
      </c>
      <c r="F22" s="67"/>
      <c r="G22" s="160">
        <v>9000000</v>
      </c>
      <c r="H22" s="227"/>
      <c r="I22" s="227"/>
      <c r="J22" s="227"/>
      <c r="K22" s="228"/>
      <c r="L22" s="188" t="s">
        <v>340</v>
      </c>
      <c r="M22" s="67"/>
      <c r="N22" s="163">
        <v>14660000</v>
      </c>
    </row>
    <row r="23" spans="1:75" ht="17.100000000000001" customHeight="1">
      <c r="A23" s="227"/>
      <c r="B23" s="227"/>
      <c r="C23" s="227"/>
      <c r="D23" s="228"/>
      <c r="E23" s="93" t="s">
        <v>291</v>
      </c>
      <c r="F23" s="67"/>
      <c r="G23" s="160">
        <v>1000000</v>
      </c>
      <c r="H23" s="227"/>
      <c r="I23" s="227"/>
      <c r="J23" s="227"/>
      <c r="K23" s="228"/>
      <c r="L23" s="188" t="s">
        <v>341</v>
      </c>
      <c r="M23" s="67"/>
      <c r="N23" s="163">
        <v>4640000</v>
      </c>
    </row>
    <row r="24" spans="1:75" ht="17.100000000000001" customHeight="1">
      <c r="A24" s="227"/>
      <c r="B24" s="227"/>
      <c r="C24" s="227"/>
      <c r="D24" s="228"/>
      <c r="E24" s="90" t="s">
        <v>292</v>
      </c>
      <c r="F24" s="67"/>
      <c r="G24" s="160">
        <v>12000000</v>
      </c>
      <c r="H24" s="227"/>
      <c r="I24" s="227"/>
      <c r="J24" s="227"/>
      <c r="K24" s="228"/>
      <c r="L24" s="186" t="s">
        <v>342</v>
      </c>
      <c r="M24" s="67"/>
      <c r="N24" s="163">
        <v>11000000</v>
      </c>
    </row>
    <row r="25" spans="1:75" ht="17.100000000000001" customHeight="1">
      <c r="A25" s="227"/>
      <c r="B25" s="227"/>
      <c r="C25" s="227"/>
      <c r="D25" s="228"/>
      <c r="E25" s="90" t="s">
        <v>293</v>
      </c>
      <c r="F25" s="67"/>
      <c r="G25" s="160">
        <v>30000000</v>
      </c>
      <c r="H25" s="227"/>
      <c r="I25" s="227"/>
      <c r="J25" s="227"/>
      <c r="K25" s="228"/>
      <c r="L25" s="186" t="s">
        <v>343</v>
      </c>
      <c r="M25" s="67"/>
      <c r="N25" s="163">
        <v>10000000</v>
      </c>
    </row>
    <row r="26" spans="1:75" ht="17.100000000000001" customHeight="1">
      <c r="A26" s="227"/>
      <c r="B26" s="227"/>
      <c r="C26" s="227"/>
      <c r="D26" s="228"/>
      <c r="E26" s="90" t="s">
        <v>294</v>
      </c>
      <c r="F26" s="67"/>
      <c r="G26" s="160">
        <v>1800000000</v>
      </c>
      <c r="H26" s="227"/>
      <c r="I26" s="227"/>
      <c r="J26" s="227"/>
      <c r="K26" s="228"/>
      <c r="L26" s="186" t="s">
        <v>344</v>
      </c>
      <c r="M26" s="67"/>
      <c r="N26" s="163">
        <v>1981689157</v>
      </c>
    </row>
    <row r="27" spans="1:75" s="8" customFormat="1" ht="17.100000000000001" customHeight="1">
      <c r="A27" s="227"/>
      <c r="B27" s="227"/>
      <c r="C27" s="227"/>
      <c r="D27" s="228"/>
      <c r="E27" s="90" t="s">
        <v>295</v>
      </c>
      <c r="F27" s="67"/>
      <c r="G27" s="160">
        <v>283550000</v>
      </c>
      <c r="H27" s="227"/>
      <c r="I27" s="227"/>
      <c r="J27" s="227"/>
      <c r="K27" s="228"/>
      <c r="L27" s="186" t="s">
        <v>345</v>
      </c>
      <c r="M27" s="67"/>
      <c r="N27" s="163">
        <v>306000000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40" t="s">
        <v>34</v>
      </c>
      <c r="BC27" s="141">
        <v>218850000</v>
      </c>
      <c r="BD27" s="142" t="s">
        <v>35</v>
      </c>
      <c r="BE27" s="141">
        <v>159334118</v>
      </c>
      <c r="BF27" s="143" t="s">
        <v>37</v>
      </c>
      <c r="BG27" s="140">
        <v>49120000</v>
      </c>
      <c r="BH27" s="142" t="s">
        <v>36</v>
      </c>
      <c r="BI27" s="141">
        <v>189399000</v>
      </c>
    </row>
    <row r="28" spans="1:75" ht="17.100000000000001" customHeight="1">
      <c r="A28" s="227"/>
      <c r="B28" s="227"/>
      <c r="C28" s="227"/>
      <c r="D28" s="228"/>
      <c r="E28" s="90" t="s">
        <v>296</v>
      </c>
      <c r="F28" s="67"/>
      <c r="G28" s="160">
        <v>290000000</v>
      </c>
      <c r="H28" s="227"/>
      <c r="I28" s="227"/>
      <c r="J28" s="227"/>
      <c r="K28" s="228"/>
      <c r="L28" s="186" t="s">
        <v>346</v>
      </c>
      <c r="M28" s="67"/>
      <c r="N28" s="163">
        <v>191375540</v>
      </c>
    </row>
    <row r="29" spans="1:75" ht="17.100000000000001" customHeight="1">
      <c r="A29" s="227"/>
      <c r="B29" s="227"/>
      <c r="C29" s="227"/>
      <c r="D29" s="228"/>
      <c r="E29" s="90" t="s">
        <v>297</v>
      </c>
      <c r="F29" s="67"/>
      <c r="G29" s="160">
        <v>49000000</v>
      </c>
      <c r="H29" s="227"/>
      <c r="I29" s="227"/>
      <c r="J29" s="227"/>
      <c r="K29" s="228"/>
      <c r="L29" s="186" t="s">
        <v>347</v>
      </c>
      <c r="M29" s="67"/>
      <c r="N29" s="160">
        <v>40550000</v>
      </c>
      <c r="BB29" s="11" t="s">
        <v>27</v>
      </c>
      <c r="BC29" s="4">
        <v>1272000</v>
      </c>
    </row>
    <row r="30" spans="1:75" ht="17.100000000000001" customHeight="1">
      <c r="A30" s="227"/>
      <c r="B30" s="227"/>
      <c r="C30" s="227"/>
      <c r="D30" s="228"/>
      <c r="E30" s="93" t="s">
        <v>298</v>
      </c>
      <c r="F30" s="67"/>
      <c r="G30" s="160">
        <v>44000000</v>
      </c>
      <c r="H30" s="227"/>
      <c r="I30" s="227"/>
      <c r="J30" s="227"/>
      <c r="K30" s="228"/>
      <c r="L30" s="188" t="s">
        <v>348</v>
      </c>
      <c r="M30" s="67"/>
      <c r="N30" s="163">
        <v>34550000</v>
      </c>
    </row>
    <row r="31" spans="1:75" ht="17.100000000000001" customHeight="1">
      <c r="A31" s="227"/>
      <c r="B31" s="227"/>
      <c r="C31" s="227"/>
      <c r="D31" s="228"/>
      <c r="E31" s="93" t="s">
        <v>299</v>
      </c>
      <c r="F31" s="67"/>
      <c r="G31" s="160">
        <v>5000000</v>
      </c>
      <c r="H31" s="227"/>
      <c r="I31" s="227"/>
      <c r="J31" s="227"/>
      <c r="K31" s="228"/>
      <c r="L31" s="188" t="s">
        <v>349</v>
      </c>
      <c r="M31" s="67"/>
      <c r="N31" s="163">
        <v>6000000</v>
      </c>
    </row>
    <row r="32" spans="1:75" ht="17.100000000000001" customHeight="1">
      <c r="A32" s="227"/>
      <c r="B32" s="227"/>
      <c r="C32" s="227"/>
      <c r="D32" s="228"/>
      <c r="E32" s="95"/>
      <c r="F32" s="67"/>
      <c r="G32" s="160">
        <v>0</v>
      </c>
      <c r="H32" s="227"/>
      <c r="I32" s="227"/>
      <c r="J32" s="227"/>
      <c r="K32" s="228"/>
      <c r="L32" s="188" t="s">
        <v>350</v>
      </c>
      <c r="M32" s="67"/>
      <c r="N32" s="163">
        <v>12000000</v>
      </c>
    </row>
    <row r="33" spans="1:75" ht="17.100000000000001" customHeight="1">
      <c r="A33" s="227"/>
      <c r="B33" s="227"/>
      <c r="C33" s="227"/>
      <c r="D33" s="228"/>
      <c r="E33" s="91"/>
      <c r="F33" s="92" t="s">
        <v>276</v>
      </c>
      <c r="G33" s="162">
        <f t="shared" ref="G33" si="1">G21+SUM(G24:G29)+G32</f>
        <v>2474550000</v>
      </c>
      <c r="H33" s="227"/>
      <c r="I33" s="227"/>
      <c r="J33" s="227"/>
      <c r="K33" s="228"/>
      <c r="L33" s="187"/>
      <c r="M33" s="92" t="s">
        <v>75</v>
      </c>
      <c r="N33" s="162">
        <v>2571914697</v>
      </c>
    </row>
    <row r="34" spans="1:75" ht="17.100000000000001" customHeight="1">
      <c r="A34" s="227" t="s">
        <v>300</v>
      </c>
      <c r="B34" s="227" t="s">
        <v>300</v>
      </c>
      <c r="C34" s="227" t="s">
        <v>300</v>
      </c>
      <c r="D34" s="228">
        <f>G35</f>
        <v>180000000</v>
      </c>
      <c r="E34" s="88" t="s">
        <v>313</v>
      </c>
      <c r="F34" s="89"/>
      <c r="G34" s="159">
        <v>180000000</v>
      </c>
      <c r="H34" s="227" t="s">
        <v>66</v>
      </c>
      <c r="I34" s="227" t="s">
        <v>66</v>
      </c>
      <c r="J34" s="227" t="s">
        <v>66</v>
      </c>
      <c r="K34" s="228">
        <f>N35</f>
        <v>180000000</v>
      </c>
      <c r="L34" s="185" t="s">
        <v>351</v>
      </c>
      <c r="M34" s="89"/>
      <c r="N34" s="158">
        <v>180000000</v>
      </c>
    </row>
    <row r="35" spans="1:75" s="2" customFormat="1" ht="17.100000000000001" customHeight="1">
      <c r="A35" s="227"/>
      <c r="B35" s="227"/>
      <c r="C35" s="227"/>
      <c r="D35" s="228"/>
      <c r="E35" s="91"/>
      <c r="F35" s="92" t="s">
        <v>276</v>
      </c>
      <c r="G35" s="161">
        <v>180000000</v>
      </c>
      <c r="H35" s="227"/>
      <c r="I35" s="227"/>
      <c r="J35" s="227"/>
      <c r="K35" s="228"/>
      <c r="L35" s="187"/>
      <c r="M35" s="92" t="s">
        <v>75</v>
      </c>
      <c r="N35" s="162">
        <v>180000000</v>
      </c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</row>
    <row r="36" spans="1:75" ht="17.100000000000001" customHeight="1">
      <c r="A36" s="227" t="s">
        <v>301</v>
      </c>
      <c r="B36" s="227" t="s">
        <v>301</v>
      </c>
      <c r="C36" s="227" t="s">
        <v>301</v>
      </c>
      <c r="D36" s="228">
        <f>G37</f>
        <v>5000000</v>
      </c>
      <c r="E36" s="94" t="s">
        <v>302</v>
      </c>
      <c r="F36" s="89"/>
      <c r="G36" s="159">
        <v>5000000</v>
      </c>
      <c r="H36" s="227" t="s">
        <v>301</v>
      </c>
      <c r="I36" s="227" t="s">
        <v>301</v>
      </c>
      <c r="J36" s="227" t="s">
        <v>301</v>
      </c>
      <c r="K36" s="228">
        <f>N37</f>
        <v>1800000</v>
      </c>
      <c r="L36" s="189" t="s">
        <v>352</v>
      </c>
      <c r="M36" s="89"/>
      <c r="N36" s="158">
        <v>1800000</v>
      </c>
      <c r="AD36" s="2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</row>
    <row r="37" spans="1:75" ht="17.100000000000001" customHeight="1">
      <c r="A37" s="227"/>
      <c r="B37" s="227"/>
      <c r="C37" s="227"/>
      <c r="D37" s="228"/>
      <c r="E37" s="91"/>
      <c r="F37" s="92" t="s">
        <v>276</v>
      </c>
      <c r="G37" s="161">
        <v>5000000</v>
      </c>
      <c r="H37" s="227"/>
      <c r="I37" s="227"/>
      <c r="J37" s="227"/>
      <c r="K37" s="228"/>
      <c r="L37" s="187"/>
      <c r="M37" s="92" t="s">
        <v>75</v>
      </c>
      <c r="N37" s="162">
        <v>1800000</v>
      </c>
      <c r="AD37" s="2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</row>
    <row r="38" spans="1:75" ht="17.100000000000001" customHeight="1">
      <c r="A38" s="227" t="s">
        <v>303</v>
      </c>
      <c r="B38" s="227" t="s">
        <v>303</v>
      </c>
      <c r="C38" s="227" t="s">
        <v>303</v>
      </c>
      <c r="D38" s="228">
        <f>G39</f>
        <v>10000000</v>
      </c>
      <c r="E38" s="88" t="s">
        <v>304</v>
      </c>
      <c r="F38" s="89"/>
      <c r="G38" s="159">
        <v>10000000</v>
      </c>
      <c r="H38" s="227" t="s">
        <v>61</v>
      </c>
      <c r="I38" s="227" t="s">
        <v>61</v>
      </c>
      <c r="J38" s="227" t="s">
        <v>61</v>
      </c>
      <c r="K38" s="228">
        <f>N39</f>
        <v>0</v>
      </c>
      <c r="L38" s="185" t="s">
        <v>353</v>
      </c>
      <c r="M38" s="89"/>
      <c r="N38" s="158">
        <v>0</v>
      </c>
      <c r="AD38" s="2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</row>
    <row r="39" spans="1:75" ht="17.100000000000001" customHeight="1">
      <c r="A39" s="227"/>
      <c r="B39" s="227"/>
      <c r="C39" s="227"/>
      <c r="D39" s="228"/>
      <c r="E39" s="91"/>
      <c r="F39" s="92" t="s">
        <v>276</v>
      </c>
      <c r="G39" s="161">
        <v>10000000</v>
      </c>
      <c r="H39" s="227"/>
      <c r="I39" s="227"/>
      <c r="J39" s="227"/>
      <c r="K39" s="228"/>
      <c r="L39" s="187"/>
      <c r="M39" s="92" t="s">
        <v>75</v>
      </c>
      <c r="N39" s="162">
        <v>0</v>
      </c>
      <c r="AD39" s="2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</row>
    <row r="40" spans="1:75" ht="17.100000000000001" customHeight="1">
      <c r="A40" s="227" t="s">
        <v>305</v>
      </c>
      <c r="B40" s="227" t="s">
        <v>305</v>
      </c>
      <c r="C40" s="227" t="s">
        <v>305</v>
      </c>
      <c r="D40" s="228">
        <f>G44</f>
        <v>172817930</v>
      </c>
      <c r="E40" s="88" t="s">
        <v>306</v>
      </c>
      <c r="F40" s="89"/>
      <c r="G40" s="159">
        <v>29817930</v>
      </c>
      <c r="H40" s="227" t="s">
        <v>305</v>
      </c>
      <c r="I40" s="227" t="s">
        <v>305</v>
      </c>
      <c r="J40" s="227" t="s">
        <v>305</v>
      </c>
      <c r="K40" s="228">
        <f>N44</f>
        <v>702560000</v>
      </c>
      <c r="L40" s="185" t="s">
        <v>354</v>
      </c>
      <c r="M40" s="89"/>
      <c r="N40" s="158">
        <v>7300000</v>
      </c>
      <c r="AD40" s="2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</row>
    <row r="41" spans="1:75" ht="17.100000000000001" customHeight="1">
      <c r="A41" s="227"/>
      <c r="B41" s="227"/>
      <c r="C41" s="227"/>
      <c r="D41" s="228"/>
      <c r="E41" s="90" t="s">
        <v>307</v>
      </c>
      <c r="F41" s="67"/>
      <c r="G41" s="160">
        <v>140000000</v>
      </c>
      <c r="H41" s="227"/>
      <c r="I41" s="227"/>
      <c r="J41" s="227"/>
      <c r="K41" s="228"/>
      <c r="L41" s="186" t="s">
        <v>355</v>
      </c>
      <c r="M41" s="67"/>
      <c r="N41" s="163">
        <v>136260000</v>
      </c>
      <c r="AD41" s="2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</row>
    <row r="42" spans="1:75" ht="17.100000000000001" customHeight="1">
      <c r="A42" s="227"/>
      <c r="B42" s="227"/>
      <c r="C42" s="227"/>
      <c r="D42" s="228"/>
      <c r="E42" s="90" t="s">
        <v>308</v>
      </c>
      <c r="F42" s="67"/>
      <c r="G42" s="160">
        <v>3000000</v>
      </c>
      <c r="H42" s="227"/>
      <c r="I42" s="227"/>
      <c r="J42" s="227"/>
      <c r="K42" s="228"/>
      <c r="L42" s="186" t="s">
        <v>356</v>
      </c>
      <c r="M42" s="67"/>
      <c r="N42" s="163">
        <v>5600000</v>
      </c>
      <c r="AD42" s="2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</row>
    <row r="43" spans="1:75" s="8" customFormat="1" ht="17.100000000000001" customHeight="1">
      <c r="A43" s="227"/>
      <c r="B43" s="227"/>
      <c r="C43" s="227"/>
      <c r="D43" s="228"/>
      <c r="E43" s="90"/>
      <c r="F43" s="67"/>
      <c r="G43" s="160">
        <v>0</v>
      </c>
      <c r="H43" s="227"/>
      <c r="I43" s="227"/>
      <c r="J43" s="227"/>
      <c r="K43" s="228"/>
      <c r="L43" s="186" t="s">
        <v>357</v>
      </c>
      <c r="M43" s="67"/>
      <c r="N43" s="163">
        <v>553400000</v>
      </c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40" t="s">
        <v>33</v>
      </c>
      <c r="AE43" s="141">
        <v>9903</v>
      </c>
      <c r="AF43" s="142" t="s">
        <v>32</v>
      </c>
      <c r="AG43" s="141">
        <v>17082</v>
      </c>
      <c r="AH43" s="142" t="s">
        <v>31</v>
      </c>
      <c r="AI43" s="141">
        <v>6669</v>
      </c>
      <c r="AJ43" s="142" t="s">
        <v>30</v>
      </c>
      <c r="AK43" s="141">
        <v>133816</v>
      </c>
      <c r="AL43" s="144" t="s">
        <v>29</v>
      </c>
      <c r="AM43" s="141"/>
      <c r="AN43" s="144" t="s">
        <v>28</v>
      </c>
      <c r="AO43" s="141"/>
      <c r="AP43" s="144" t="s">
        <v>27</v>
      </c>
      <c r="AQ43" s="141"/>
      <c r="AR43" s="144" t="s">
        <v>26</v>
      </c>
      <c r="AS43" s="141"/>
      <c r="AT43" s="144" t="s">
        <v>25</v>
      </c>
      <c r="AU43" s="141"/>
      <c r="AV43" s="144" t="s">
        <v>24</v>
      </c>
      <c r="AW43" s="141"/>
      <c r="AX43" s="144" t="s">
        <v>23</v>
      </c>
      <c r="AY43" s="141"/>
    </row>
    <row r="44" spans="1:75" ht="17.100000000000001" customHeight="1">
      <c r="A44" s="227"/>
      <c r="B44" s="227"/>
      <c r="C44" s="227"/>
      <c r="D44" s="228"/>
      <c r="E44" s="91"/>
      <c r="F44" s="92" t="s">
        <v>276</v>
      </c>
      <c r="G44" s="162">
        <f>SUM(G40:G43)</f>
        <v>172817930</v>
      </c>
      <c r="H44" s="227"/>
      <c r="I44" s="227"/>
      <c r="J44" s="227"/>
      <c r="K44" s="228"/>
      <c r="L44" s="187"/>
      <c r="M44" s="92" t="s">
        <v>75</v>
      </c>
      <c r="N44" s="162">
        <v>702560000</v>
      </c>
      <c r="AD44" s="2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</row>
    <row r="45" spans="1:75" ht="17.100000000000001" customHeight="1">
      <c r="A45" s="229" t="s">
        <v>309</v>
      </c>
      <c r="B45" s="229" t="s">
        <v>309</v>
      </c>
      <c r="C45" s="229" t="s">
        <v>309</v>
      </c>
      <c r="D45" s="230">
        <f>G46</f>
        <v>1594297147</v>
      </c>
      <c r="E45" s="88" t="s">
        <v>310</v>
      </c>
      <c r="F45" s="89"/>
      <c r="G45" s="159">
        <v>1594297147</v>
      </c>
      <c r="H45" s="229" t="s">
        <v>309</v>
      </c>
      <c r="I45" s="229" t="s">
        <v>309</v>
      </c>
      <c r="J45" s="229" t="s">
        <v>309</v>
      </c>
      <c r="K45" s="230">
        <f>N46</f>
        <v>1594297147</v>
      </c>
      <c r="L45" s="185" t="s">
        <v>358</v>
      </c>
      <c r="M45" s="89"/>
      <c r="N45" s="158">
        <v>1594297147</v>
      </c>
      <c r="AD45" s="6" t="s">
        <v>33</v>
      </c>
      <c r="AE45" s="4">
        <v>44022047</v>
      </c>
      <c r="AF45" s="5" t="s">
        <v>32</v>
      </c>
      <c r="AG45" s="4">
        <f>15497+19800800</f>
        <v>19816297</v>
      </c>
      <c r="AH45" s="5" t="s">
        <v>31</v>
      </c>
      <c r="AI45" s="4">
        <v>3053737</v>
      </c>
      <c r="AJ45" s="5" t="s">
        <v>30</v>
      </c>
      <c r="AK45" s="4">
        <v>75919814</v>
      </c>
      <c r="AL45" s="9" t="s">
        <v>29</v>
      </c>
      <c r="AM45" s="4">
        <v>7622598</v>
      </c>
      <c r="AN45" s="9" t="s">
        <v>28</v>
      </c>
      <c r="AO45" s="4">
        <v>7672851</v>
      </c>
      <c r="AP45" s="9" t="s">
        <v>27</v>
      </c>
      <c r="AQ45" s="4">
        <v>31646515</v>
      </c>
      <c r="AR45" s="9" t="s">
        <v>26</v>
      </c>
      <c r="AS45" s="4">
        <v>510968</v>
      </c>
      <c r="AT45" s="9" t="s">
        <v>25</v>
      </c>
      <c r="AU45" s="5">
        <v>28</v>
      </c>
      <c r="AV45" s="9" t="s">
        <v>24</v>
      </c>
      <c r="AW45" s="4">
        <v>1019</v>
      </c>
      <c r="AX45" s="9" t="s">
        <v>23</v>
      </c>
      <c r="AY45" s="4">
        <v>17663333</v>
      </c>
      <c r="AZ45" s="3"/>
      <c r="BA45" s="3"/>
      <c r="BB45" s="3"/>
    </row>
    <row r="46" spans="1:75" ht="17.100000000000001" customHeight="1">
      <c r="A46" s="227"/>
      <c r="B46" s="227"/>
      <c r="C46" s="227"/>
      <c r="D46" s="228"/>
      <c r="E46" s="91"/>
      <c r="F46" s="92" t="s">
        <v>276</v>
      </c>
      <c r="G46" s="161">
        <v>1594297147</v>
      </c>
      <c r="H46" s="227"/>
      <c r="I46" s="227"/>
      <c r="J46" s="227"/>
      <c r="K46" s="228"/>
      <c r="L46" s="187"/>
      <c r="M46" s="92" t="s">
        <v>75</v>
      </c>
      <c r="N46" s="162">
        <v>1594297147</v>
      </c>
      <c r="AD46" s="2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</row>
    <row r="47" spans="1:75">
      <c r="N47" s="24"/>
      <c r="AD47" s="2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</row>
    <row r="48" spans="1:75">
      <c r="AD48" s="2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</row>
    <row r="49" spans="4:54" ht="15" customHeight="1">
      <c r="F49" s="122"/>
      <c r="G49" s="120"/>
      <c r="M49" s="122"/>
      <c r="AD49" s="2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</row>
    <row r="50" spans="4:54" ht="15" customHeight="1">
      <c r="F50" s="120"/>
      <c r="G50" s="120"/>
      <c r="M50" s="120"/>
      <c r="AD50" s="2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</row>
    <row r="51" spans="4:54" ht="15" customHeight="1">
      <c r="F51" s="121"/>
      <c r="G51" s="119"/>
      <c r="M51" s="121"/>
      <c r="AD51" s="2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4:54" ht="15" customHeight="1">
      <c r="F52" s="121"/>
      <c r="G52" s="119"/>
      <c r="M52" s="121"/>
      <c r="AD52" s="2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</row>
    <row r="53" spans="4:54" ht="15" customHeight="1">
      <c r="D53" s="3"/>
      <c r="E53" s="3"/>
      <c r="F53" s="121"/>
      <c r="G53" s="119"/>
      <c r="K53" s="3"/>
      <c r="L53" s="191"/>
      <c r="M53" s="121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2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</row>
    <row r="54" spans="4:54" ht="15" customHeight="1">
      <c r="D54" s="3"/>
      <c r="E54" s="3"/>
      <c r="F54" s="121"/>
      <c r="G54" s="119"/>
      <c r="K54" s="3"/>
      <c r="L54" s="191"/>
      <c r="M54" s="121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2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</row>
    <row r="55" spans="4:54" ht="15" customHeight="1">
      <c r="D55" s="3"/>
      <c r="E55" s="3"/>
      <c r="F55" s="121"/>
      <c r="G55" s="119"/>
      <c r="K55" s="3"/>
      <c r="L55" s="191"/>
      <c r="M55" s="121"/>
      <c r="N55" s="119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2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</row>
    <row r="56" spans="4:54" ht="15" customHeight="1">
      <c r="F56" s="121"/>
      <c r="G56" s="119"/>
      <c r="M56" s="121"/>
      <c r="N56" s="119"/>
    </row>
    <row r="57" spans="4:54" ht="15" customHeight="1">
      <c r="F57" s="121"/>
      <c r="G57" s="119"/>
      <c r="M57" s="121"/>
      <c r="N57" s="119"/>
    </row>
    <row r="58" spans="4:54" ht="15" customHeight="1">
      <c r="F58" s="121"/>
      <c r="G58" s="119"/>
      <c r="M58" s="121"/>
      <c r="N58" s="119"/>
    </row>
    <row r="59" spans="4:54" ht="15" customHeight="1">
      <c r="F59" s="121"/>
      <c r="G59" s="119"/>
      <c r="M59" s="121"/>
      <c r="N59" s="119"/>
    </row>
    <row r="60" spans="4:54" ht="15" customHeight="1">
      <c r="F60" s="121"/>
      <c r="G60" s="119"/>
      <c r="M60" s="121"/>
      <c r="N60" s="119"/>
    </row>
    <row r="61" spans="4:54" ht="15" customHeight="1">
      <c r="F61" s="121"/>
      <c r="G61" s="119"/>
      <c r="M61" s="121"/>
      <c r="N61" s="119"/>
    </row>
    <row r="62" spans="4:54" ht="15" customHeight="1">
      <c r="F62" s="3"/>
      <c r="G62" s="3"/>
      <c r="M62" s="3"/>
      <c r="N62" s="119"/>
      <c r="O62" s="131"/>
    </row>
    <row r="63" spans="4:54" ht="15" customHeight="1">
      <c r="F63" s="3"/>
      <c r="G63" s="3"/>
      <c r="M63" s="3"/>
      <c r="N63" s="119"/>
      <c r="O63" s="131"/>
      <c r="P63" s="131"/>
      <c r="Q63" s="131"/>
      <c r="R63" s="131"/>
    </row>
    <row r="64" spans="4:54" ht="15" customHeight="1">
      <c r="F64" s="3"/>
      <c r="G64" s="3"/>
      <c r="M64" s="3"/>
      <c r="N64" s="119"/>
    </row>
    <row r="65" spans="6:14" ht="15" customHeight="1">
      <c r="F65" s="3"/>
      <c r="G65" s="3"/>
      <c r="M65" s="3"/>
      <c r="N65" s="119"/>
    </row>
    <row r="66" spans="6:14" ht="15" customHeight="1">
      <c r="F66" s="3"/>
      <c r="G66" s="3"/>
      <c r="M66" s="3"/>
      <c r="N66" s="119"/>
    </row>
    <row r="67" spans="6:14" ht="15" customHeight="1">
      <c r="F67" s="121"/>
      <c r="G67" s="119"/>
      <c r="M67" s="121"/>
      <c r="N67" s="119"/>
    </row>
    <row r="68" spans="6:14" ht="15" customHeight="1">
      <c r="F68" s="121"/>
      <c r="G68" s="119"/>
      <c r="M68" s="121"/>
      <c r="N68" s="119"/>
    </row>
    <row r="69" spans="6:14" ht="15" customHeight="1">
      <c r="F69" s="121"/>
      <c r="G69" s="119"/>
      <c r="M69" s="121"/>
      <c r="N69" s="119"/>
    </row>
    <row r="70" spans="6:14" ht="15" customHeight="1">
      <c r="F70" s="121"/>
      <c r="G70" s="119"/>
      <c r="M70" s="121"/>
      <c r="N70" s="119"/>
    </row>
    <row r="71" spans="6:14" ht="15" customHeight="1">
      <c r="F71" s="121"/>
      <c r="G71" s="119"/>
      <c r="M71" s="121"/>
      <c r="N71" s="119"/>
    </row>
    <row r="72" spans="6:14" ht="15" customHeight="1">
      <c r="F72" s="121"/>
      <c r="G72" s="119"/>
      <c r="M72" s="121"/>
      <c r="N72" s="119"/>
    </row>
    <row r="73" spans="6:14" ht="15" customHeight="1">
      <c r="F73" s="121"/>
      <c r="G73" s="119"/>
      <c r="M73" s="121"/>
      <c r="N73" s="119"/>
    </row>
    <row r="74" spans="6:14" ht="12">
      <c r="F74" s="121"/>
      <c r="G74" s="119"/>
      <c r="M74" s="121"/>
      <c r="N74" s="119"/>
    </row>
    <row r="75" spans="6:14" ht="12">
      <c r="F75" s="121"/>
      <c r="G75" s="119"/>
      <c r="M75" s="121"/>
      <c r="N75" s="119"/>
    </row>
    <row r="76" spans="6:14" ht="12">
      <c r="N76" s="119"/>
    </row>
    <row r="77" spans="6:14" ht="12">
      <c r="N77" s="119"/>
    </row>
    <row r="78" spans="6:14" ht="12">
      <c r="N78" s="119"/>
    </row>
    <row r="82" spans="14:14">
      <c r="N82" s="24"/>
    </row>
    <row r="83" spans="14:14" ht="12">
      <c r="N83" s="10"/>
    </row>
  </sheetData>
  <mergeCells count="66">
    <mergeCell ref="A3:C3"/>
    <mergeCell ref="A4:A20"/>
    <mergeCell ref="B4:B20"/>
    <mergeCell ref="C11:C20"/>
    <mergeCell ref="A21:A33"/>
    <mergeCell ref="B21:B33"/>
    <mergeCell ref="C21:C33"/>
    <mergeCell ref="A34:A35"/>
    <mergeCell ref="B34:B35"/>
    <mergeCell ref="C34:C35"/>
    <mergeCell ref="C4:C7"/>
    <mergeCell ref="D4:D7"/>
    <mergeCell ref="C8:C10"/>
    <mergeCell ref="D8:D10"/>
    <mergeCell ref="D11:D20"/>
    <mergeCell ref="D21:D33"/>
    <mergeCell ref="D34:D35"/>
    <mergeCell ref="A36:A37"/>
    <mergeCell ref="B36:B37"/>
    <mergeCell ref="C36:C37"/>
    <mergeCell ref="D36:D37"/>
    <mergeCell ref="A38:A39"/>
    <mergeCell ref="B38:B39"/>
    <mergeCell ref="C38:C39"/>
    <mergeCell ref="D38:D39"/>
    <mergeCell ref="A45:A46"/>
    <mergeCell ref="B45:B46"/>
    <mergeCell ref="C45:C46"/>
    <mergeCell ref="D45:D46"/>
    <mergeCell ref="A40:A44"/>
    <mergeCell ref="B40:B44"/>
    <mergeCell ref="C40:C44"/>
    <mergeCell ref="D40:D44"/>
    <mergeCell ref="H3:J3"/>
    <mergeCell ref="H4:H20"/>
    <mergeCell ref="I4:I20"/>
    <mergeCell ref="J4:J7"/>
    <mergeCell ref="K4:K7"/>
    <mergeCell ref="J8:J10"/>
    <mergeCell ref="K8:K10"/>
    <mergeCell ref="J11:J20"/>
    <mergeCell ref="K11:K20"/>
    <mergeCell ref="H21:H33"/>
    <mergeCell ref="I21:I33"/>
    <mergeCell ref="J21:J33"/>
    <mergeCell ref="K21:K33"/>
    <mergeCell ref="H34:H35"/>
    <mergeCell ref="I34:I35"/>
    <mergeCell ref="J34:J35"/>
    <mergeCell ref="K34:K35"/>
    <mergeCell ref="H36:H37"/>
    <mergeCell ref="I36:I37"/>
    <mergeCell ref="J36:J37"/>
    <mergeCell ref="K36:K37"/>
    <mergeCell ref="H38:H39"/>
    <mergeCell ref="I38:I39"/>
    <mergeCell ref="J38:J39"/>
    <mergeCell ref="K38:K39"/>
    <mergeCell ref="H40:H44"/>
    <mergeCell ref="I40:I44"/>
    <mergeCell ref="J40:J44"/>
    <mergeCell ref="K40:K44"/>
    <mergeCell ref="H45:H46"/>
    <mergeCell ref="I45:I46"/>
    <mergeCell ref="J45:J46"/>
    <mergeCell ref="K45:K46"/>
  </mergeCells>
  <phoneticPr fontId="2" type="noConversion"/>
  <pageMargins left="0.39370078740157483" right="0.39370078740157483" top="0.31496062992125984" bottom="0.19685039370078741" header="0" footer="0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267"/>
  <sheetViews>
    <sheetView tabSelected="1" topLeftCell="E1" zoomScale="70" zoomScaleNormal="70" workbookViewId="0">
      <pane ySplit="3" topLeftCell="A29" activePane="bottomLeft" state="frozen"/>
      <selection activeCell="A3" sqref="A3"/>
      <selection pane="bottomLeft" activeCell="AD48" sqref="AD48"/>
    </sheetView>
  </sheetViews>
  <sheetFormatPr defaultRowHeight="13.5"/>
  <cols>
    <col min="1" max="2" width="9" style="33" customWidth="1"/>
    <col min="3" max="3" width="23.25" style="34" customWidth="1"/>
    <col min="4" max="4" width="31.75" style="34" customWidth="1"/>
    <col min="5" max="5" width="17.25" style="103" bestFit="1" customWidth="1"/>
    <col min="6" max="6" width="29.375" style="103" customWidth="1"/>
    <col min="7" max="7" width="9.75" style="103" customWidth="1"/>
    <col min="8" max="8" width="14.625" style="35" customWidth="1"/>
    <col min="9" max="9" width="2.625" style="36" customWidth="1"/>
    <col min="10" max="10" width="10" style="37" customWidth="1"/>
    <col min="11" max="11" width="2.625" style="37" customWidth="1"/>
    <col min="12" max="12" width="8" style="37" customWidth="1"/>
    <col min="13" max="13" width="2.625" style="103" customWidth="1"/>
    <col min="14" max="14" width="17.75" style="38" customWidth="1"/>
    <col min="15" max="16" width="9" style="33"/>
    <col min="17" max="17" width="23.25" style="34" customWidth="1"/>
    <col min="18" max="18" width="31.75" style="34" customWidth="1"/>
    <col min="19" max="19" width="17.25" style="103" bestFit="1" customWidth="1"/>
    <col min="20" max="20" width="29.375" style="103" customWidth="1"/>
    <col min="21" max="21" width="9.75" style="103" customWidth="1"/>
    <col min="22" max="22" width="14.625" style="35" customWidth="1"/>
    <col min="23" max="23" width="2.625" style="36" customWidth="1"/>
    <col min="24" max="24" width="10" style="37" customWidth="1"/>
    <col min="25" max="25" width="2.625" style="37" customWidth="1"/>
    <col min="26" max="26" width="8" style="37" customWidth="1"/>
    <col min="27" max="27" width="2.625" style="103" customWidth="1"/>
    <col min="28" max="28" width="17.75" style="211" customWidth="1"/>
    <col min="29" max="29" width="12.5" style="192" bestFit="1" customWidth="1"/>
    <col min="30" max="16384" width="9" style="192"/>
  </cols>
  <sheetData>
    <row r="1" spans="1:29" ht="18" customHeight="1">
      <c r="A1" s="164" t="s">
        <v>359</v>
      </c>
      <c r="O1" s="164" t="s">
        <v>359</v>
      </c>
      <c r="AB1" s="197"/>
    </row>
    <row r="2" spans="1:29" ht="28.5" customHeight="1">
      <c r="A2" s="40" t="s">
        <v>360</v>
      </c>
      <c r="B2" s="40" t="s">
        <v>361</v>
      </c>
      <c r="C2" s="152" t="s">
        <v>362</v>
      </c>
      <c r="D2" s="41" t="s">
        <v>363</v>
      </c>
      <c r="E2" s="41" t="s">
        <v>364</v>
      </c>
      <c r="F2" s="104" t="s">
        <v>365</v>
      </c>
      <c r="G2" s="105"/>
      <c r="H2" s="42"/>
      <c r="I2" s="43"/>
      <c r="J2" s="165"/>
      <c r="K2" s="165"/>
      <c r="L2" s="165"/>
      <c r="M2" s="105"/>
      <c r="N2" s="125"/>
      <c r="O2" s="40" t="s">
        <v>360</v>
      </c>
      <c r="P2" s="40" t="s">
        <v>361</v>
      </c>
      <c r="Q2" s="152" t="s">
        <v>362</v>
      </c>
      <c r="R2" s="41" t="s">
        <v>363</v>
      </c>
      <c r="S2" s="41" t="s">
        <v>364</v>
      </c>
      <c r="T2" s="104" t="s">
        <v>324</v>
      </c>
      <c r="U2" s="105"/>
      <c r="V2" s="42"/>
      <c r="W2" s="43"/>
      <c r="X2" s="165"/>
      <c r="Y2" s="165"/>
      <c r="Z2" s="165"/>
      <c r="AA2" s="105"/>
      <c r="AB2" s="198"/>
    </row>
    <row r="3" spans="1:29" ht="28.5" customHeight="1">
      <c r="A3" s="255" t="s">
        <v>366</v>
      </c>
      <c r="B3" s="256"/>
      <c r="C3" s="256"/>
      <c r="D3" s="257"/>
      <c r="E3" s="106">
        <f>E4+E105+E121+E239+E244+E251+E255+E256+E257</f>
        <v>6181058597</v>
      </c>
      <c r="F3" s="104"/>
      <c r="G3" s="105"/>
      <c r="H3" s="42"/>
      <c r="I3" s="43"/>
      <c r="J3" s="165"/>
      <c r="K3" s="165"/>
      <c r="L3" s="165"/>
      <c r="M3" s="105"/>
      <c r="N3" s="166">
        <f>N4+N105+N121+N243+N250+N254+N255+N256+N257</f>
        <v>6181058597</v>
      </c>
      <c r="O3" s="255" t="s">
        <v>366</v>
      </c>
      <c r="P3" s="256"/>
      <c r="Q3" s="256"/>
      <c r="R3" s="257"/>
      <c r="S3" s="106">
        <f>S4+S105+S121+S239+S244+S251+S255+S256+S257</f>
        <v>6695565797</v>
      </c>
      <c r="T3" s="104"/>
      <c r="U3" s="105"/>
      <c r="V3" s="42"/>
      <c r="W3" s="43"/>
      <c r="X3" s="165"/>
      <c r="Y3" s="165"/>
      <c r="Z3" s="165"/>
      <c r="AA3" s="105"/>
      <c r="AB3" s="199">
        <v>6695565797</v>
      </c>
      <c r="AC3" s="193"/>
    </row>
    <row r="4" spans="1:29">
      <c r="A4" s="40" t="s">
        <v>367</v>
      </c>
      <c r="B4" s="40"/>
      <c r="C4" s="152"/>
      <c r="D4" s="152"/>
      <c r="E4" s="106">
        <f>E5+E31+E56</f>
        <v>810804000</v>
      </c>
      <c r="F4" s="104"/>
      <c r="G4" s="105"/>
      <c r="H4" s="42"/>
      <c r="I4" s="43"/>
      <c r="J4" s="165"/>
      <c r="K4" s="165"/>
      <c r="L4" s="165"/>
      <c r="M4" s="105"/>
      <c r="N4" s="166">
        <f>N5+N31+N56</f>
        <v>810804000</v>
      </c>
      <c r="O4" s="40" t="s">
        <v>367</v>
      </c>
      <c r="P4" s="40"/>
      <c r="Q4" s="152"/>
      <c r="R4" s="152"/>
      <c r="S4" s="106">
        <f>S5+S31+S56</f>
        <v>750322000</v>
      </c>
      <c r="T4" s="104"/>
      <c r="U4" s="105"/>
      <c r="V4" s="42"/>
      <c r="W4" s="43"/>
      <c r="X4" s="165"/>
      <c r="Y4" s="165"/>
      <c r="Z4" s="165"/>
      <c r="AA4" s="105"/>
      <c r="AB4" s="199">
        <v>750322000</v>
      </c>
      <c r="AC4" s="193"/>
    </row>
    <row r="5" spans="1:29">
      <c r="A5" s="250"/>
      <c r="B5" s="44" t="s">
        <v>368</v>
      </c>
      <c r="C5" s="147"/>
      <c r="D5" s="147"/>
      <c r="E5" s="106">
        <f>SUM(E6:E30)</f>
        <v>249244000</v>
      </c>
      <c r="F5" s="104"/>
      <c r="G5" s="105"/>
      <c r="H5" s="42"/>
      <c r="I5" s="43"/>
      <c r="J5" s="165"/>
      <c r="K5" s="165"/>
      <c r="L5" s="165"/>
      <c r="M5" s="105"/>
      <c r="N5" s="130">
        <f>N10+N12+N17+N30</f>
        <v>249244000</v>
      </c>
      <c r="O5" s="250"/>
      <c r="P5" s="44" t="s">
        <v>368</v>
      </c>
      <c r="Q5" s="147"/>
      <c r="R5" s="147"/>
      <c r="S5" s="106">
        <f>SUM(S6:S30)</f>
        <v>255652000</v>
      </c>
      <c r="T5" s="104"/>
      <c r="U5" s="105"/>
      <c r="V5" s="42"/>
      <c r="W5" s="43"/>
      <c r="X5" s="165"/>
      <c r="Y5" s="165"/>
      <c r="Z5" s="165"/>
      <c r="AA5" s="105"/>
      <c r="AB5" s="200">
        <v>255652000</v>
      </c>
      <c r="AC5" s="193"/>
    </row>
    <row r="6" spans="1:29" ht="12.95" customHeight="1">
      <c r="A6" s="250"/>
      <c r="B6" s="264"/>
      <c r="C6" s="258" t="s">
        <v>369</v>
      </c>
      <c r="D6" s="259"/>
      <c r="E6" s="249">
        <f>N10</f>
        <v>143772000</v>
      </c>
      <c r="F6" s="45" t="s">
        <v>370</v>
      </c>
      <c r="G6" s="30"/>
      <c r="H6" s="46">
        <v>4992000</v>
      </c>
      <c r="I6" s="47" t="s">
        <v>371</v>
      </c>
      <c r="J6" s="48">
        <v>1</v>
      </c>
      <c r="K6" s="47" t="s">
        <v>371</v>
      </c>
      <c r="L6" s="49">
        <v>12</v>
      </c>
      <c r="M6" s="50" t="s">
        <v>372</v>
      </c>
      <c r="N6" s="96">
        <v>59904000</v>
      </c>
      <c r="O6" s="250"/>
      <c r="P6" s="264"/>
      <c r="Q6" s="258" t="s">
        <v>369</v>
      </c>
      <c r="R6" s="259"/>
      <c r="S6" s="249">
        <f>AB10</f>
        <v>133185000</v>
      </c>
      <c r="T6" s="45" t="s">
        <v>370</v>
      </c>
      <c r="U6" s="30"/>
      <c r="V6" s="46">
        <v>4219000</v>
      </c>
      <c r="W6" s="47" t="s">
        <v>371</v>
      </c>
      <c r="X6" s="48">
        <v>1</v>
      </c>
      <c r="Y6" s="47" t="s">
        <v>73</v>
      </c>
      <c r="Z6" s="49">
        <v>12</v>
      </c>
      <c r="AA6" s="50" t="s">
        <v>74</v>
      </c>
      <c r="AB6" s="201">
        <v>50628200</v>
      </c>
      <c r="AC6" s="193"/>
    </row>
    <row r="7" spans="1:29" ht="12.95" customHeight="1">
      <c r="A7" s="250"/>
      <c r="B7" s="265"/>
      <c r="C7" s="258"/>
      <c r="D7" s="259"/>
      <c r="E7" s="249"/>
      <c r="F7" s="45" t="s">
        <v>3</v>
      </c>
      <c r="G7" s="30"/>
      <c r="H7" s="46">
        <v>2739000</v>
      </c>
      <c r="I7" s="47" t="s">
        <v>2</v>
      </c>
      <c r="J7" s="48">
        <v>1</v>
      </c>
      <c r="K7" s="47" t="s">
        <v>2</v>
      </c>
      <c r="L7" s="49">
        <v>12</v>
      </c>
      <c r="M7" s="50" t="s">
        <v>74</v>
      </c>
      <c r="N7" s="96">
        <v>32868000</v>
      </c>
      <c r="O7" s="250"/>
      <c r="P7" s="265"/>
      <c r="Q7" s="258"/>
      <c r="R7" s="259"/>
      <c r="S7" s="249"/>
      <c r="T7" s="45" t="s">
        <v>3</v>
      </c>
      <c r="U7" s="30"/>
      <c r="V7" s="46">
        <v>2630560</v>
      </c>
      <c r="W7" s="47" t="s">
        <v>2</v>
      </c>
      <c r="X7" s="48">
        <v>1</v>
      </c>
      <c r="Y7" s="47" t="s">
        <v>2</v>
      </c>
      <c r="Z7" s="49">
        <v>12</v>
      </c>
      <c r="AA7" s="50" t="s">
        <v>74</v>
      </c>
      <c r="AB7" s="201">
        <v>31556800</v>
      </c>
      <c r="AC7" s="193"/>
    </row>
    <row r="8" spans="1:29" ht="12.95" customHeight="1">
      <c r="A8" s="250"/>
      <c r="B8" s="265"/>
      <c r="C8" s="258"/>
      <c r="D8" s="259"/>
      <c r="E8" s="249"/>
      <c r="F8" s="45" t="s">
        <v>4</v>
      </c>
      <c r="G8" s="30"/>
      <c r="H8" s="46">
        <v>1950000</v>
      </c>
      <c r="I8" s="47" t="s">
        <v>2</v>
      </c>
      <c r="J8" s="48">
        <v>1</v>
      </c>
      <c r="K8" s="47" t="s">
        <v>2</v>
      </c>
      <c r="L8" s="49">
        <v>12</v>
      </c>
      <c r="M8" s="50" t="s">
        <v>74</v>
      </c>
      <c r="N8" s="96">
        <v>23400000</v>
      </c>
      <c r="O8" s="250"/>
      <c r="P8" s="265"/>
      <c r="Q8" s="258"/>
      <c r="R8" s="259"/>
      <c r="S8" s="249"/>
      <c r="T8" s="45" t="s">
        <v>4</v>
      </c>
      <c r="U8" s="30"/>
      <c r="V8" s="46">
        <v>1950000</v>
      </c>
      <c r="W8" s="47" t="s">
        <v>2</v>
      </c>
      <c r="X8" s="48">
        <v>1</v>
      </c>
      <c r="Y8" s="47" t="s">
        <v>2</v>
      </c>
      <c r="Z8" s="49">
        <v>12</v>
      </c>
      <c r="AA8" s="50" t="s">
        <v>74</v>
      </c>
      <c r="AB8" s="201">
        <v>23400000</v>
      </c>
      <c r="AC8" s="193"/>
    </row>
    <row r="9" spans="1:29" ht="12.95" customHeight="1">
      <c r="A9" s="250"/>
      <c r="B9" s="265"/>
      <c r="C9" s="258"/>
      <c r="D9" s="259"/>
      <c r="E9" s="249"/>
      <c r="F9" s="45" t="s">
        <v>5</v>
      </c>
      <c r="G9" s="30"/>
      <c r="H9" s="46">
        <v>2300000</v>
      </c>
      <c r="I9" s="47" t="s">
        <v>2</v>
      </c>
      <c r="J9" s="48">
        <v>1</v>
      </c>
      <c r="K9" s="47" t="s">
        <v>73</v>
      </c>
      <c r="L9" s="49">
        <v>12</v>
      </c>
      <c r="M9" s="50" t="s">
        <v>74</v>
      </c>
      <c r="N9" s="96">
        <v>27600000</v>
      </c>
      <c r="O9" s="250"/>
      <c r="P9" s="265"/>
      <c r="Q9" s="258"/>
      <c r="R9" s="259"/>
      <c r="S9" s="249"/>
      <c r="T9" s="45" t="s">
        <v>5</v>
      </c>
      <c r="U9" s="30"/>
      <c r="V9" s="46">
        <v>2300000</v>
      </c>
      <c r="W9" s="47" t="s">
        <v>2</v>
      </c>
      <c r="X9" s="48">
        <v>1</v>
      </c>
      <c r="Y9" s="47" t="s">
        <v>73</v>
      </c>
      <c r="Z9" s="49">
        <v>12</v>
      </c>
      <c r="AA9" s="50" t="s">
        <v>74</v>
      </c>
      <c r="AB9" s="201">
        <v>27600000</v>
      </c>
      <c r="AC9" s="193"/>
    </row>
    <row r="10" spans="1:29" ht="12.95" customHeight="1">
      <c r="A10" s="250"/>
      <c r="B10" s="265"/>
      <c r="C10" s="258"/>
      <c r="D10" s="259"/>
      <c r="E10" s="250"/>
      <c r="F10" s="107"/>
      <c r="G10" s="107"/>
      <c r="H10" s="51"/>
      <c r="I10" s="52"/>
      <c r="J10" s="53"/>
      <c r="K10" s="54"/>
      <c r="L10" s="55" t="s">
        <v>75</v>
      </c>
      <c r="M10" s="54"/>
      <c r="N10" s="97">
        <v>143772000</v>
      </c>
      <c r="O10" s="250"/>
      <c r="P10" s="265"/>
      <c r="Q10" s="258"/>
      <c r="R10" s="259"/>
      <c r="S10" s="250"/>
      <c r="T10" s="107"/>
      <c r="U10" s="107"/>
      <c r="V10" s="51"/>
      <c r="W10" s="52"/>
      <c r="X10" s="53"/>
      <c r="Y10" s="54"/>
      <c r="Z10" s="55" t="s">
        <v>75</v>
      </c>
      <c r="AA10" s="54"/>
      <c r="AB10" s="202">
        <v>133185000</v>
      </c>
      <c r="AC10" s="193"/>
    </row>
    <row r="11" spans="1:29" ht="12.95" customHeight="1">
      <c r="A11" s="250"/>
      <c r="B11" s="265"/>
      <c r="C11" s="240" t="s">
        <v>76</v>
      </c>
      <c r="D11" s="246"/>
      <c r="E11" s="243">
        <f>N12</f>
        <v>11981000</v>
      </c>
      <c r="F11" s="30" t="s">
        <v>255</v>
      </c>
      <c r="G11" s="30"/>
      <c r="H11" s="155">
        <v>143772000</v>
      </c>
      <c r="I11" s="47"/>
      <c r="J11" s="30"/>
      <c r="K11" s="47" t="s">
        <v>77</v>
      </c>
      <c r="L11" s="56">
        <v>12</v>
      </c>
      <c r="M11" s="50" t="s">
        <v>74</v>
      </c>
      <c r="N11" s="96">
        <v>11981000</v>
      </c>
      <c r="O11" s="250"/>
      <c r="P11" s="265"/>
      <c r="Q11" s="240" t="s">
        <v>76</v>
      </c>
      <c r="R11" s="246"/>
      <c r="S11" s="243">
        <f>AB12</f>
        <v>11262000</v>
      </c>
      <c r="T11" s="30" t="s">
        <v>255</v>
      </c>
      <c r="U11" s="30"/>
      <c r="V11" s="46"/>
      <c r="W11" s="47"/>
      <c r="X11" s="30"/>
      <c r="Y11" s="47"/>
      <c r="Z11" s="56"/>
      <c r="AA11" s="50"/>
      <c r="AB11" s="201">
        <v>11262000</v>
      </c>
      <c r="AC11" s="193"/>
    </row>
    <row r="12" spans="1:29" ht="12.95" customHeight="1">
      <c r="A12" s="250"/>
      <c r="B12" s="265"/>
      <c r="C12" s="242"/>
      <c r="D12" s="248"/>
      <c r="E12" s="270"/>
      <c r="F12" s="107"/>
      <c r="G12" s="107"/>
      <c r="H12" s="51"/>
      <c r="I12" s="52"/>
      <c r="J12" s="57"/>
      <c r="K12" s="57"/>
      <c r="L12" s="55" t="s">
        <v>75</v>
      </c>
      <c r="M12" s="54"/>
      <c r="N12" s="97">
        <v>11981000</v>
      </c>
      <c r="O12" s="250"/>
      <c r="P12" s="265"/>
      <c r="Q12" s="242"/>
      <c r="R12" s="248"/>
      <c r="S12" s="270"/>
      <c r="T12" s="107"/>
      <c r="U12" s="107"/>
      <c r="V12" s="51"/>
      <c r="W12" s="52"/>
      <c r="X12" s="57"/>
      <c r="Y12" s="57"/>
      <c r="Z12" s="55" t="s">
        <v>75</v>
      </c>
      <c r="AA12" s="54"/>
      <c r="AB12" s="202">
        <v>11262000</v>
      </c>
      <c r="AC12" s="193"/>
    </row>
    <row r="13" spans="1:29" ht="12.95" customHeight="1">
      <c r="A13" s="250"/>
      <c r="B13" s="265"/>
      <c r="C13" s="261" t="s">
        <v>314</v>
      </c>
      <c r="D13" s="260"/>
      <c r="E13" s="249">
        <f>N17</f>
        <v>14557000</v>
      </c>
      <c r="F13" s="26" t="s">
        <v>254</v>
      </c>
      <c r="G13" s="26"/>
      <c r="H13" s="58">
        <f>N10</f>
        <v>143772000</v>
      </c>
      <c r="I13" s="47" t="s">
        <v>73</v>
      </c>
      <c r="J13" s="275">
        <v>3.2605000000000002E-2</v>
      </c>
      <c r="K13" s="275"/>
      <c r="L13" s="275"/>
      <c r="M13" s="59" t="s">
        <v>74</v>
      </c>
      <c r="N13" s="126">
        <v>4688000</v>
      </c>
      <c r="O13" s="250"/>
      <c r="P13" s="265"/>
      <c r="Q13" s="261" t="s">
        <v>314</v>
      </c>
      <c r="R13" s="260"/>
      <c r="S13" s="249">
        <f>AB17</f>
        <v>13347000</v>
      </c>
      <c r="T13" s="26" t="s">
        <v>254</v>
      </c>
      <c r="U13" s="26"/>
      <c r="V13" s="46"/>
      <c r="W13" s="47"/>
      <c r="X13" s="275"/>
      <c r="Y13" s="275"/>
      <c r="Z13" s="275"/>
      <c r="AA13" s="59"/>
      <c r="AB13" s="201">
        <v>4495590</v>
      </c>
      <c r="AC13" s="193"/>
    </row>
    <row r="14" spans="1:29" ht="12.95" customHeight="1">
      <c r="A14" s="250"/>
      <c r="B14" s="265"/>
      <c r="C14" s="262"/>
      <c r="D14" s="260"/>
      <c r="E14" s="250"/>
      <c r="F14" s="30" t="s">
        <v>256</v>
      </c>
      <c r="G14" s="30"/>
      <c r="H14" s="46">
        <f>N10</f>
        <v>143772000</v>
      </c>
      <c r="I14" s="155" t="s">
        <v>2</v>
      </c>
      <c r="J14" s="274">
        <v>4.4999999999999998E-2</v>
      </c>
      <c r="K14" s="274"/>
      <c r="L14" s="274"/>
      <c r="M14" s="50" t="s">
        <v>74</v>
      </c>
      <c r="N14" s="96">
        <v>6470000</v>
      </c>
      <c r="O14" s="250"/>
      <c r="P14" s="265"/>
      <c r="Q14" s="262"/>
      <c r="R14" s="260"/>
      <c r="S14" s="250"/>
      <c r="T14" s="30" t="s">
        <v>256</v>
      </c>
      <c r="U14" s="30"/>
      <c r="V14" s="46"/>
      <c r="W14" s="155"/>
      <c r="X14" s="274"/>
      <c r="Y14" s="274"/>
      <c r="Z14" s="274"/>
      <c r="AA14" s="50"/>
      <c r="AB14" s="201">
        <v>5849500</v>
      </c>
      <c r="AC14" s="193"/>
    </row>
    <row r="15" spans="1:29" ht="12.95" customHeight="1">
      <c r="A15" s="250"/>
      <c r="B15" s="265"/>
      <c r="C15" s="262"/>
      <c r="D15" s="260"/>
      <c r="E15" s="250"/>
      <c r="F15" s="30" t="s">
        <v>257</v>
      </c>
      <c r="G15" s="30"/>
      <c r="H15" s="46">
        <f>N10</f>
        <v>143772000</v>
      </c>
      <c r="I15" s="155" t="s">
        <v>2</v>
      </c>
      <c r="J15" s="274">
        <v>1.2999999999999999E-2</v>
      </c>
      <c r="K15" s="274"/>
      <c r="L15" s="274"/>
      <c r="M15" s="50" t="s">
        <v>74</v>
      </c>
      <c r="N15" s="96">
        <v>1870000</v>
      </c>
      <c r="O15" s="250"/>
      <c r="P15" s="265"/>
      <c r="Q15" s="262"/>
      <c r="R15" s="260"/>
      <c r="S15" s="250"/>
      <c r="T15" s="30" t="s">
        <v>257</v>
      </c>
      <c r="U15" s="30"/>
      <c r="V15" s="46"/>
      <c r="W15" s="155"/>
      <c r="X15" s="274"/>
      <c r="Y15" s="274"/>
      <c r="Z15" s="274"/>
      <c r="AA15" s="50"/>
      <c r="AB15" s="201">
        <v>2169930</v>
      </c>
      <c r="AC15" s="193"/>
    </row>
    <row r="16" spans="1:29" ht="12.95" customHeight="1">
      <c r="A16" s="250"/>
      <c r="B16" s="265"/>
      <c r="C16" s="262"/>
      <c r="D16" s="260"/>
      <c r="E16" s="250"/>
      <c r="F16" s="30" t="s">
        <v>258</v>
      </c>
      <c r="G16" s="30"/>
      <c r="H16" s="46">
        <f>N10</f>
        <v>143772000</v>
      </c>
      <c r="I16" s="155" t="s">
        <v>2</v>
      </c>
      <c r="J16" s="273">
        <v>1.0630000000000001E-2</v>
      </c>
      <c r="K16" s="273"/>
      <c r="L16" s="273"/>
      <c r="M16" s="50" t="s">
        <v>74</v>
      </c>
      <c r="N16" s="96">
        <v>1529000</v>
      </c>
      <c r="O16" s="250"/>
      <c r="P16" s="265"/>
      <c r="Q16" s="262"/>
      <c r="R16" s="260"/>
      <c r="S16" s="250"/>
      <c r="T16" s="30" t="s">
        <v>258</v>
      </c>
      <c r="U16" s="30"/>
      <c r="V16" s="46"/>
      <c r="W16" s="155"/>
      <c r="X16" s="273"/>
      <c r="Y16" s="273"/>
      <c r="Z16" s="273"/>
      <c r="AA16" s="50"/>
      <c r="AB16" s="201">
        <v>831980</v>
      </c>
      <c r="AC16" s="193"/>
    </row>
    <row r="17" spans="1:29" ht="12.95" customHeight="1">
      <c r="A17" s="250"/>
      <c r="B17" s="265"/>
      <c r="C17" s="263"/>
      <c r="D17" s="260"/>
      <c r="E17" s="250"/>
      <c r="F17" s="107"/>
      <c r="G17" s="107"/>
      <c r="H17" s="51"/>
      <c r="I17" s="52"/>
      <c r="J17" s="60"/>
      <c r="K17" s="60"/>
      <c r="L17" s="55" t="s">
        <v>75</v>
      </c>
      <c r="M17" s="54"/>
      <c r="N17" s="97">
        <v>14557000</v>
      </c>
      <c r="O17" s="250"/>
      <c r="P17" s="265"/>
      <c r="Q17" s="263"/>
      <c r="R17" s="260"/>
      <c r="S17" s="250"/>
      <c r="T17" s="107"/>
      <c r="U17" s="107"/>
      <c r="V17" s="51"/>
      <c r="W17" s="52"/>
      <c r="X17" s="60"/>
      <c r="Y17" s="60"/>
      <c r="Z17" s="55" t="s">
        <v>75</v>
      </c>
      <c r="AA17" s="54"/>
      <c r="AB17" s="202">
        <v>13347000</v>
      </c>
      <c r="AC17" s="193"/>
    </row>
    <row r="18" spans="1:29" ht="12.95" customHeight="1">
      <c r="A18" s="250"/>
      <c r="B18" s="265"/>
      <c r="C18" s="251" t="s">
        <v>78</v>
      </c>
      <c r="D18" s="260"/>
      <c r="E18" s="249">
        <f>N30</f>
        <v>78934000</v>
      </c>
      <c r="F18" s="26" t="s">
        <v>315</v>
      </c>
      <c r="G18" s="26"/>
      <c r="H18" s="58">
        <v>15000</v>
      </c>
      <c r="I18" s="47" t="s">
        <v>73</v>
      </c>
      <c r="J18" s="48">
        <v>5</v>
      </c>
      <c r="K18" s="155" t="s">
        <v>2</v>
      </c>
      <c r="L18" s="49">
        <v>12</v>
      </c>
      <c r="M18" s="50" t="s">
        <v>74</v>
      </c>
      <c r="N18" s="96">
        <v>900000</v>
      </c>
      <c r="O18" s="250"/>
      <c r="P18" s="265"/>
      <c r="Q18" s="251" t="s">
        <v>78</v>
      </c>
      <c r="R18" s="260"/>
      <c r="S18" s="249">
        <f>AB30</f>
        <v>97858000</v>
      </c>
      <c r="T18" s="26" t="s">
        <v>315</v>
      </c>
      <c r="U18" s="26"/>
      <c r="V18" s="58">
        <v>15000</v>
      </c>
      <c r="W18" s="47" t="s">
        <v>73</v>
      </c>
      <c r="X18" s="48">
        <v>5</v>
      </c>
      <c r="Y18" s="155" t="s">
        <v>2</v>
      </c>
      <c r="Z18" s="49">
        <v>12</v>
      </c>
      <c r="AA18" s="50" t="s">
        <v>74</v>
      </c>
      <c r="AB18" s="201">
        <v>900000</v>
      </c>
      <c r="AC18" s="193"/>
    </row>
    <row r="19" spans="1:29" ht="12.95" customHeight="1">
      <c r="A19" s="250"/>
      <c r="B19" s="265"/>
      <c r="C19" s="252"/>
      <c r="D19" s="260"/>
      <c r="E19" s="250"/>
      <c r="F19" s="30" t="s">
        <v>79</v>
      </c>
      <c r="G19" s="30"/>
      <c r="H19" s="61">
        <v>40000</v>
      </c>
      <c r="I19" s="155" t="s">
        <v>2</v>
      </c>
      <c r="J19" s="48">
        <v>75</v>
      </c>
      <c r="K19" s="155" t="s">
        <v>2</v>
      </c>
      <c r="L19" s="62">
        <v>2</v>
      </c>
      <c r="M19" s="50" t="s">
        <v>74</v>
      </c>
      <c r="N19" s="96">
        <v>6000000</v>
      </c>
      <c r="O19" s="250"/>
      <c r="P19" s="265"/>
      <c r="Q19" s="252"/>
      <c r="R19" s="260"/>
      <c r="S19" s="250"/>
      <c r="T19" s="30" t="s">
        <v>79</v>
      </c>
      <c r="U19" s="30"/>
      <c r="V19" s="61">
        <v>39210</v>
      </c>
      <c r="W19" s="155" t="s">
        <v>2</v>
      </c>
      <c r="X19" s="48">
        <v>75</v>
      </c>
      <c r="Y19" s="155" t="s">
        <v>2</v>
      </c>
      <c r="Z19" s="62">
        <v>2</v>
      </c>
      <c r="AA19" s="50" t="s">
        <v>74</v>
      </c>
      <c r="AB19" s="201">
        <v>5882000</v>
      </c>
      <c r="AC19" s="193"/>
    </row>
    <row r="20" spans="1:29" ht="12.95" customHeight="1">
      <c r="A20" s="250"/>
      <c r="B20" s="265"/>
      <c r="C20" s="252"/>
      <c r="D20" s="260"/>
      <c r="E20" s="250"/>
      <c r="F20" s="30" t="s">
        <v>80</v>
      </c>
      <c r="G20" s="30"/>
      <c r="H20" s="61">
        <v>40000</v>
      </c>
      <c r="I20" s="155" t="s">
        <v>2</v>
      </c>
      <c r="J20" s="155"/>
      <c r="K20" s="155" t="s">
        <v>2</v>
      </c>
      <c r="L20" s="48">
        <v>90</v>
      </c>
      <c r="M20" s="50" t="s">
        <v>74</v>
      </c>
      <c r="N20" s="96">
        <v>3600000</v>
      </c>
      <c r="O20" s="250"/>
      <c r="P20" s="265"/>
      <c r="Q20" s="252"/>
      <c r="R20" s="260"/>
      <c r="S20" s="250"/>
      <c r="T20" s="30" t="s">
        <v>80</v>
      </c>
      <c r="U20" s="30"/>
      <c r="V20" s="61">
        <v>45000</v>
      </c>
      <c r="W20" s="155" t="s">
        <v>2</v>
      </c>
      <c r="X20" s="155"/>
      <c r="Y20" s="155" t="s">
        <v>2</v>
      </c>
      <c r="Z20" s="48">
        <v>100</v>
      </c>
      <c r="AA20" s="50" t="s">
        <v>74</v>
      </c>
      <c r="AB20" s="201">
        <v>4500000</v>
      </c>
      <c r="AC20" s="193"/>
    </row>
    <row r="21" spans="1:29" ht="12.95" customHeight="1">
      <c r="A21" s="250"/>
      <c r="B21" s="265"/>
      <c r="C21" s="252"/>
      <c r="D21" s="260"/>
      <c r="E21" s="250"/>
      <c r="F21" s="30" t="s">
        <v>81</v>
      </c>
      <c r="G21" s="30"/>
      <c r="H21" s="61">
        <v>6000</v>
      </c>
      <c r="I21" s="155" t="s">
        <v>2</v>
      </c>
      <c r="J21" s="48">
        <v>25</v>
      </c>
      <c r="K21" s="155" t="s">
        <v>2</v>
      </c>
      <c r="L21" s="62">
        <v>10</v>
      </c>
      <c r="M21" s="50" t="s">
        <v>74</v>
      </c>
      <c r="N21" s="96">
        <v>1500000</v>
      </c>
      <c r="O21" s="250"/>
      <c r="P21" s="265"/>
      <c r="Q21" s="252"/>
      <c r="R21" s="260"/>
      <c r="S21" s="250"/>
      <c r="T21" s="30" t="s">
        <v>81</v>
      </c>
      <c r="U21" s="30"/>
      <c r="V21" s="61">
        <v>5886</v>
      </c>
      <c r="W21" s="155" t="s">
        <v>2</v>
      </c>
      <c r="X21" s="48">
        <v>15</v>
      </c>
      <c r="Y21" s="155" t="s">
        <v>2</v>
      </c>
      <c r="Z21" s="62">
        <v>10</v>
      </c>
      <c r="AA21" s="50" t="s">
        <v>74</v>
      </c>
      <c r="AB21" s="201">
        <v>882900</v>
      </c>
      <c r="AC21" s="193"/>
    </row>
    <row r="22" spans="1:29" ht="12.95" customHeight="1">
      <c r="A22" s="250"/>
      <c r="B22" s="265"/>
      <c r="C22" s="252"/>
      <c r="D22" s="260"/>
      <c r="E22" s="250"/>
      <c r="F22" s="30" t="s">
        <v>82</v>
      </c>
      <c r="G22" s="30"/>
      <c r="H22" s="61">
        <v>800000</v>
      </c>
      <c r="I22" s="155" t="s">
        <v>2</v>
      </c>
      <c r="J22" s="48">
        <v>5</v>
      </c>
      <c r="K22" s="155" t="s">
        <v>2</v>
      </c>
      <c r="L22" s="62">
        <v>1</v>
      </c>
      <c r="M22" s="50" t="s">
        <v>74</v>
      </c>
      <c r="N22" s="96">
        <v>4000000</v>
      </c>
      <c r="O22" s="250"/>
      <c r="P22" s="265"/>
      <c r="Q22" s="252"/>
      <c r="R22" s="260"/>
      <c r="S22" s="250"/>
      <c r="T22" s="30" t="s">
        <v>82</v>
      </c>
      <c r="U22" s="30"/>
      <c r="V22" s="61">
        <v>60000</v>
      </c>
      <c r="W22" s="155" t="s">
        <v>2</v>
      </c>
      <c r="X22" s="48">
        <v>100</v>
      </c>
      <c r="Y22" s="155" t="s">
        <v>2</v>
      </c>
      <c r="Z22" s="62">
        <v>1</v>
      </c>
      <c r="AA22" s="50" t="s">
        <v>74</v>
      </c>
      <c r="AB22" s="201">
        <v>6000000</v>
      </c>
      <c r="AC22" s="193"/>
    </row>
    <row r="23" spans="1:29" ht="12.95" customHeight="1">
      <c r="A23" s="250"/>
      <c r="B23" s="265"/>
      <c r="C23" s="252"/>
      <c r="D23" s="260"/>
      <c r="E23" s="250"/>
      <c r="F23" s="30" t="s">
        <v>83</v>
      </c>
      <c r="G23" s="30"/>
      <c r="H23" s="61">
        <v>100000</v>
      </c>
      <c r="I23" s="155" t="s">
        <v>2</v>
      </c>
      <c r="J23" s="48">
        <v>3</v>
      </c>
      <c r="K23" s="155" t="s">
        <v>2</v>
      </c>
      <c r="L23" s="62">
        <v>1</v>
      </c>
      <c r="M23" s="50" t="s">
        <v>74</v>
      </c>
      <c r="N23" s="96">
        <v>300000</v>
      </c>
      <c r="O23" s="250"/>
      <c r="P23" s="265"/>
      <c r="Q23" s="252"/>
      <c r="R23" s="260"/>
      <c r="S23" s="250"/>
      <c r="T23" s="30" t="s">
        <v>83</v>
      </c>
      <c r="U23" s="30"/>
      <c r="V23" s="61">
        <v>100000</v>
      </c>
      <c r="W23" s="155" t="s">
        <v>2</v>
      </c>
      <c r="X23" s="48">
        <v>3</v>
      </c>
      <c r="Y23" s="155" t="s">
        <v>2</v>
      </c>
      <c r="Z23" s="62">
        <v>1</v>
      </c>
      <c r="AA23" s="50" t="s">
        <v>74</v>
      </c>
      <c r="AB23" s="201">
        <v>300000</v>
      </c>
      <c r="AC23" s="193"/>
    </row>
    <row r="24" spans="1:29" ht="12.95" customHeight="1">
      <c r="A24" s="250"/>
      <c r="B24" s="265"/>
      <c r="C24" s="252"/>
      <c r="D24" s="260"/>
      <c r="E24" s="250"/>
      <c r="F24" s="30" t="s">
        <v>84</v>
      </c>
      <c r="G24" s="30"/>
      <c r="H24" s="61">
        <v>300000</v>
      </c>
      <c r="I24" s="155" t="s">
        <v>2</v>
      </c>
      <c r="J24" s="48">
        <v>1</v>
      </c>
      <c r="K24" s="155" t="s">
        <v>2</v>
      </c>
      <c r="L24" s="62">
        <v>1</v>
      </c>
      <c r="M24" s="50" t="s">
        <v>74</v>
      </c>
      <c r="N24" s="96">
        <v>300000</v>
      </c>
      <c r="O24" s="250"/>
      <c r="P24" s="265"/>
      <c r="Q24" s="252"/>
      <c r="R24" s="260"/>
      <c r="S24" s="250"/>
      <c r="T24" s="30" t="s">
        <v>84</v>
      </c>
      <c r="U24" s="30"/>
      <c r="V24" s="61">
        <v>300000</v>
      </c>
      <c r="W24" s="155" t="s">
        <v>2</v>
      </c>
      <c r="X24" s="48">
        <v>3</v>
      </c>
      <c r="Y24" s="155" t="s">
        <v>2</v>
      </c>
      <c r="Z24" s="62">
        <v>1</v>
      </c>
      <c r="AA24" s="50" t="s">
        <v>74</v>
      </c>
      <c r="AB24" s="201">
        <v>900000</v>
      </c>
      <c r="AC24" s="193"/>
    </row>
    <row r="25" spans="1:29" ht="12.95" customHeight="1">
      <c r="A25" s="250"/>
      <c r="B25" s="265"/>
      <c r="C25" s="252"/>
      <c r="D25" s="260"/>
      <c r="E25" s="250"/>
      <c r="F25" s="30" t="s">
        <v>85</v>
      </c>
      <c r="G25" s="30"/>
      <c r="H25" s="61">
        <v>500000</v>
      </c>
      <c r="I25" s="155" t="s">
        <v>2</v>
      </c>
      <c r="J25" s="48">
        <v>3</v>
      </c>
      <c r="K25" s="155" t="s">
        <v>2</v>
      </c>
      <c r="L25" s="62">
        <v>1</v>
      </c>
      <c r="M25" s="50" t="s">
        <v>74</v>
      </c>
      <c r="N25" s="96">
        <v>1500000</v>
      </c>
      <c r="O25" s="250"/>
      <c r="P25" s="265"/>
      <c r="Q25" s="252"/>
      <c r="R25" s="260"/>
      <c r="S25" s="250"/>
      <c r="T25" s="30" t="s">
        <v>85</v>
      </c>
      <c r="U25" s="30"/>
      <c r="V25" s="61">
        <v>500000</v>
      </c>
      <c r="X25" s="48"/>
      <c r="Y25" s="155" t="s">
        <v>2</v>
      </c>
      <c r="Z25" s="62">
        <v>1</v>
      </c>
      <c r="AA25" s="50" t="s">
        <v>74</v>
      </c>
      <c r="AB25" s="201">
        <v>0</v>
      </c>
      <c r="AC25" s="193"/>
    </row>
    <row r="26" spans="1:29" ht="12.95" customHeight="1">
      <c r="A26" s="250"/>
      <c r="B26" s="265"/>
      <c r="C26" s="252"/>
      <c r="D26" s="260"/>
      <c r="E26" s="250"/>
      <c r="F26" s="30" t="s">
        <v>86</v>
      </c>
      <c r="G26" s="30"/>
      <c r="H26" s="61">
        <v>2952000</v>
      </c>
      <c r="I26" s="155" t="s">
        <v>2</v>
      </c>
      <c r="J26" s="48">
        <v>1</v>
      </c>
      <c r="K26" s="155" t="s">
        <v>2</v>
      </c>
      <c r="L26" s="49">
        <v>2</v>
      </c>
      <c r="M26" s="50" t="s">
        <v>74</v>
      </c>
      <c r="N26" s="96">
        <v>5904000</v>
      </c>
      <c r="O26" s="250"/>
      <c r="P26" s="265"/>
      <c r="Q26" s="252"/>
      <c r="R26" s="260"/>
      <c r="S26" s="250"/>
      <c r="T26" s="30" t="s">
        <v>86</v>
      </c>
      <c r="U26" s="30"/>
      <c r="V26" s="61">
        <v>2951690</v>
      </c>
      <c r="W26" s="155" t="s">
        <v>2</v>
      </c>
      <c r="X26" s="48">
        <v>1</v>
      </c>
      <c r="Y26" s="155" t="s">
        <v>2</v>
      </c>
      <c r="Z26" s="49">
        <v>2</v>
      </c>
      <c r="AA26" s="50" t="s">
        <v>74</v>
      </c>
      <c r="AB26" s="201">
        <v>5903380</v>
      </c>
      <c r="AC26" s="193"/>
    </row>
    <row r="27" spans="1:29" ht="12.95" customHeight="1">
      <c r="A27" s="250"/>
      <c r="B27" s="265"/>
      <c r="C27" s="252"/>
      <c r="D27" s="260"/>
      <c r="E27" s="250"/>
      <c r="F27" s="30" t="s">
        <v>87</v>
      </c>
      <c r="G27" s="30"/>
      <c r="H27" s="61">
        <v>30000</v>
      </c>
      <c r="I27" s="155"/>
      <c r="J27" s="48">
        <v>38</v>
      </c>
      <c r="K27" s="155" t="s">
        <v>2</v>
      </c>
      <c r="L27" s="48">
        <v>3</v>
      </c>
      <c r="M27" s="50" t="s">
        <v>74</v>
      </c>
      <c r="N27" s="96">
        <v>90000</v>
      </c>
      <c r="O27" s="250"/>
      <c r="P27" s="265"/>
      <c r="Q27" s="252"/>
      <c r="R27" s="260"/>
      <c r="S27" s="250"/>
      <c r="T27" s="30" t="s">
        <v>87</v>
      </c>
      <c r="U27" s="30"/>
      <c r="V27" s="61">
        <v>30028</v>
      </c>
      <c r="W27" s="155"/>
      <c r="X27" s="48"/>
      <c r="Y27" s="155"/>
      <c r="Z27" s="48">
        <v>30</v>
      </c>
      <c r="AA27" s="50" t="s">
        <v>74</v>
      </c>
      <c r="AB27" s="201">
        <v>900840</v>
      </c>
      <c r="AC27" s="193"/>
    </row>
    <row r="28" spans="1:29" ht="12.95" customHeight="1">
      <c r="A28" s="250"/>
      <c r="B28" s="265"/>
      <c r="C28" s="252"/>
      <c r="D28" s="260"/>
      <c r="E28" s="250"/>
      <c r="F28" s="30" t="s">
        <v>88</v>
      </c>
      <c r="G28" s="30"/>
      <c r="H28" s="276" t="s">
        <v>89</v>
      </c>
      <c r="I28" s="276"/>
      <c r="J28" s="277"/>
      <c r="K28" s="277"/>
      <c r="L28" s="277"/>
      <c r="M28" s="50" t="s">
        <v>74</v>
      </c>
      <c r="N28" s="96">
        <v>51840000</v>
      </c>
      <c r="O28" s="250"/>
      <c r="P28" s="265"/>
      <c r="Q28" s="252"/>
      <c r="R28" s="260"/>
      <c r="S28" s="250"/>
      <c r="T28" s="30" t="s">
        <v>88</v>
      </c>
      <c r="U28" s="30"/>
      <c r="V28" s="277" t="s">
        <v>316</v>
      </c>
      <c r="W28" s="276"/>
      <c r="X28" s="277"/>
      <c r="Y28" s="277"/>
      <c r="Z28" s="277"/>
      <c r="AA28" s="50" t="s">
        <v>74</v>
      </c>
      <c r="AB28" s="201">
        <v>64213640</v>
      </c>
      <c r="AC28" s="193"/>
    </row>
    <row r="29" spans="1:29" ht="12.95" customHeight="1">
      <c r="A29" s="250"/>
      <c r="B29" s="265"/>
      <c r="C29" s="252"/>
      <c r="D29" s="260"/>
      <c r="E29" s="250"/>
      <c r="F29" s="30" t="s">
        <v>90</v>
      </c>
      <c r="G29" s="30"/>
      <c r="H29" s="61">
        <v>25000</v>
      </c>
      <c r="I29" s="155" t="s">
        <v>2</v>
      </c>
      <c r="J29" s="48">
        <v>10</v>
      </c>
      <c r="K29" s="155" t="s">
        <v>2</v>
      </c>
      <c r="L29" s="49">
        <v>12</v>
      </c>
      <c r="M29" s="50" t="s">
        <v>74</v>
      </c>
      <c r="N29" s="96">
        <v>3000000</v>
      </c>
      <c r="O29" s="250"/>
      <c r="P29" s="265"/>
      <c r="Q29" s="252"/>
      <c r="R29" s="260"/>
      <c r="S29" s="250"/>
      <c r="T29" s="30" t="s">
        <v>90</v>
      </c>
      <c r="U29" s="30"/>
      <c r="V29" s="61">
        <v>25955</v>
      </c>
      <c r="W29" s="155" t="s">
        <v>2</v>
      </c>
      <c r="X29" s="48">
        <v>24</v>
      </c>
      <c r="Y29" s="155" t="s">
        <v>2</v>
      </c>
      <c r="Z29" s="49">
        <v>12</v>
      </c>
      <c r="AA29" s="50" t="s">
        <v>74</v>
      </c>
      <c r="AB29" s="201">
        <v>7475240</v>
      </c>
      <c r="AC29" s="193"/>
    </row>
    <row r="30" spans="1:29" ht="12.95" customHeight="1">
      <c r="A30" s="250"/>
      <c r="B30" s="265"/>
      <c r="C30" s="253"/>
      <c r="D30" s="260"/>
      <c r="E30" s="250"/>
      <c r="F30" s="107"/>
      <c r="G30" s="107"/>
      <c r="H30" s="51"/>
      <c r="I30" s="52"/>
      <c r="J30" s="57"/>
      <c r="K30" s="57"/>
      <c r="L30" s="55" t="s">
        <v>75</v>
      </c>
      <c r="M30" s="54"/>
      <c r="N30" s="97">
        <v>78934000</v>
      </c>
      <c r="O30" s="250"/>
      <c r="P30" s="265"/>
      <c r="Q30" s="253"/>
      <c r="R30" s="260"/>
      <c r="S30" s="250"/>
      <c r="T30" s="107"/>
      <c r="U30" s="107"/>
      <c r="V30" s="51"/>
      <c r="W30" s="52"/>
      <c r="X30" s="57"/>
      <c r="Y30" s="57"/>
      <c r="Z30" s="55" t="s">
        <v>75</v>
      </c>
      <c r="AA30" s="54"/>
      <c r="AB30" s="202">
        <v>97858000</v>
      </c>
      <c r="AC30" s="193"/>
    </row>
    <row r="31" spans="1:29" ht="12.95" customHeight="1">
      <c r="A31" s="250"/>
      <c r="B31" s="40" t="s">
        <v>91</v>
      </c>
      <c r="C31" s="152"/>
      <c r="D31" s="152"/>
      <c r="E31" s="106">
        <f>SUM(E32:E55)</f>
        <v>383010000</v>
      </c>
      <c r="F31" s="104"/>
      <c r="G31" s="105"/>
      <c r="H31" s="42"/>
      <c r="I31" s="43"/>
      <c r="J31" s="165"/>
      <c r="K31" s="165"/>
      <c r="L31" s="165"/>
      <c r="M31" s="105"/>
      <c r="N31" s="126">
        <v>383010000</v>
      </c>
      <c r="O31" s="250"/>
      <c r="P31" s="40" t="s">
        <v>91</v>
      </c>
      <c r="Q31" s="152"/>
      <c r="R31" s="152"/>
      <c r="S31" s="106">
        <f>SUM(S32:S55)</f>
        <v>348831000</v>
      </c>
      <c r="T31" s="104"/>
      <c r="U31" s="105"/>
      <c r="V31" s="42"/>
      <c r="W31" s="43"/>
      <c r="X31" s="165"/>
      <c r="Y31" s="165"/>
      <c r="Z31" s="165"/>
      <c r="AA31" s="105"/>
      <c r="AB31" s="200">
        <v>348831000</v>
      </c>
      <c r="AC31" s="193"/>
    </row>
    <row r="32" spans="1:29" ht="12.95" customHeight="1">
      <c r="A32" s="250"/>
      <c r="B32" s="250"/>
      <c r="C32" s="242" t="s">
        <v>92</v>
      </c>
      <c r="D32" s="250"/>
      <c r="E32" s="249">
        <f>N36</f>
        <v>102000000</v>
      </c>
      <c r="F32" s="25" t="s">
        <v>93</v>
      </c>
      <c r="G32" s="26"/>
      <c r="H32" s="58">
        <v>3300000</v>
      </c>
      <c r="I32" s="155"/>
      <c r="J32" s="63"/>
      <c r="K32" s="155" t="s">
        <v>2</v>
      </c>
      <c r="L32" s="64">
        <v>12</v>
      </c>
      <c r="M32" s="59" t="s">
        <v>74</v>
      </c>
      <c r="N32" s="126">
        <v>39600000</v>
      </c>
      <c r="O32" s="250"/>
      <c r="P32" s="250"/>
      <c r="Q32" s="242" t="s">
        <v>92</v>
      </c>
      <c r="R32" s="250"/>
      <c r="S32" s="249">
        <f>AB36</f>
        <v>93724000</v>
      </c>
      <c r="T32" s="25" t="s">
        <v>93</v>
      </c>
      <c r="U32" s="26"/>
      <c r="V32" s="58">
        <v>2739500</v>
      </c>
      <c r="W32" s="155"/>
      <c r="X32" s="63"/>
      <c r="Y32" s="155" t="s">
        <v>2</v>
      </c>
      <c r="Z32" s="64">
        <v>12</v>
      </c>
      <c r="AA32" s="59" t="s">
        <v>74</v>
      </c>
      <c r="AB32" s="201">
        <v>32874000</v>
      </c>
      <c r="AC32" s="193"/>
    </row>
    <row r="33" spans="1:29" ht="12.95" customHeight="1">
      <c r="A33" s="250"/>
      <c r="B33" s="250"/>
      <c r="C33" s="254"/>
      <c r="D33" s="250"/>
      <c r="E33" s="250"/>
      <c r="F33" s="29" t="s">
        <v>94</v>
      </c>
      <c r="G33" s="30"/>
      <c r="H33" s="46">
        <v>100000</v>
      </c>
      <c r="I33" s="155" t="s">
        <v>2</v>
      </c>
      <c r="J33" s="62">
        <v>2</v>
      </c>
      <c r="K33" s="155" t="s">
        <v>2</v>
      </c>
      <c r="L33" s="49">
        <v>12</v>
      </c>
      <c r="M33" s="50" t="s">
        <v>74</v>
      </c>
      <c r="N33" s="96">
        <v>2400000</v>
      </c>
      <c r="O33" s="250"/>
      <c r="P33" s="250"/>
      <c r="Q33" s="254"/>
      <c r="R33" s="250"/>
      <c r="S33" s="250"/>
      <c r="T33" s="29" t="s">
        <v>94</v>
      </c>
      <c r="U33" s="30"/>
      <c r="V33" s="46">
        <v>100000</v>
      </c>
      <c r="W33" s="155" t="s">
        <v>2</v>
      </c>
      <c r="X33" s="62">
        <v>2</v>
      </c>
      <c r="Y33" s="155" t="s">
        <v>2</v>
      </c>
      <c r="Z33" s="49">
        <v>12</v>
      </c>
      <c r="AA33" s="50" t="s">
        <v>74</v>
      </c>
      <c r="AB33" s="201">
        <v>2400000</v>
      </c>
      <c r="AC33" s="193"/>
    </row>
    <row r="34" spans="1:29" ht="12.95" customHeight="1">
      <c r="A34" s="250"/>
      <c r="B34" s="250"/>
      <c r="C34" s="254"/>
      <c r="D34" s="250"/>
      <c r="E34" s="250"/>
      <c r="F34" s="29" t="s">
        <v>95</v>
      </c>
      <c r="G34" s="30"/>
      <c r="H34" s="46">
        <v>3000000</v>
      </c>
      <c r="I34" s="155"/>
      <c r="J34" s="62"/>
      <c r="K34" s="155" t="s">
        <v>2</v>
      </c>
      <c r="L34" s="49">
        <v>12</v>
      </c>
      <c r="M34" s="50" t="s">
        <v>74</v>
      </c>
      <c r="N34" s="96">
        <v>36000000</v>
      </c>
      <c r="O34" s="250"/>
      <c r="P34" s="250"/>
      <c r="Q34" s="254"/>
      <c r="R34" s="250"/>
      <c r="S34" s="250"/>
      <c r="T34" s="29" t="s">
        <v>95</v>
      </c>
      <c r="U34" s="30"/>
      <c r="V34" s="46">
        <v>3000000</v>
      </c>
      <c r="W34" s="155"/>
      <c r="X34" s="62"/>
      <c r="Y34" s="155" t="s">
        <v>2</v>
      </c>
      <c r="Z34" s="49">
        <v>12</v>
      </c>
      <c r="AA34" s="50" t="s">
        <v>74</v>
      </c>
      <c r="AB34" s="201">
        <v>36000000</v>
      </c>
      <c r="AC34" s="193"/>
    </row>
    <row r="35" spans="1:29" ht="12.95" customHeight="1">
      <c r="A35" s="250"/>
      <c r="B35" s="250"/>
      <c r="C35" s="254"/>
      <c r="D35" s="250"/>
      <c r="E35" s="250"/>
      <c r="F35" s="29" t="s">
        <v>96</v>
      </c>
      <c r="G35" s="30"/>
      <c r="H35" s="46">
        <v>2000000</v>
      </c>
      <c r="I35" s="155" t="s">
        <v>2</v>
      </c>
      <c r="J35" s="62">
        <v>1</v>
      </c>
      <c r="K35" s="155" t="s">
        <v>2</v>
      </c>
      <c r="L35" s="49">
        <v>12</v>
      </c>
      <c r="M35" s="50" t="s">
        <v>74</v>
      </c>
      <c r="N35" s="96">
        <v>24000000</v>
      </c>
      <c r="O35" s="250"/>
      <c r="P35" s="250"/>
      <c r="Q35" s="254"/>
      <c r="R35" s="250"/>
      <c r="S35" s="250"/>
      <c r="T35" s="29" t="s">
        <v>96</v>
      </c>
      <c r="U35" s="30"/>
      <c r="V35" s="46">
        <v>1870830</v>
      </c>
      <c r="W35" s="155" t="s">
        <v>2</v>
      </c>
      <c r="X35" s="62">
        <v>1</v>
      </c>
      <c r="Y35" s="155" t="s">
        <v>2</v>
      </c>
      <c r="Z35" s="49">
        <v>12</v>
      </c>
      <c r="AA35" s="50" t="s">
        <v>74</v>
      </c>
      <c r="AB35" s="201">
        <v>22450000</v>
      </c>
      <c r="AC35" s="193"/>
    </row>
    <row r="36" spans="1:29" ht="12.95" customHeight="1">
      <c r="A36" s="250"/>
      <c r="B36" s="250"/>
      <c r="C36" s="254"/>
      <c r="D36" s="250"/>
      <c r="E36" s="250"/>
      <c r="F36" s="108"/>
      <c r="G36" s="107"/>
      <c r="H36" s="51"/>
      <c r="I36" s="52"/>
      <c r="J36" s="57"/>
      <c r="K36" s="57"/>
      <c r="L36" s="55" t="s">
        <v>75</v>
      </c>
      <c r="M36" s="54"/>
      <c r="N36" s="97">
        <v>102000000</v>
      </c>
      <c r="O36" s="250"/>
      <c r="P36" s="250"/>
      <c r="Q36" s="254"/>
      <c r="R36" s="250"/>
      <c r="S36" s="250"/>
      <c r="T36" s="108"/>
      <c r="U36" s="107"/>
      <c r="V36" s="51"/>
      <c r="W36" s="52"/>
      <c r="X36" s="57"/>
      <c r="Y36" s="57"/>
      <c r="Z36" s="55" t="s">
        <v>75</v>
      </c>
      <c r="AA36" s="54"/>
      <c r="AB36" s="202">
        <v>93724000</v>
      </c>
      <c r="AC36" s="193"/>
    </row>
    <row r="37" spans="1:29" ht="12.95" customHeight="1">
      <c r="A37" s="250"/>
      <c r="B37" s="250"/>
      <c r="C37" s="254" t="s">
        <v>97</v>
      </c>
      <c r="D37" s="250"/>
      <c r="E37" s="266">
        <f>N38</f>
        <v>102000000</v>
      </c>
      <c r="F37" s="25" t="s">
        <v>98</v>
      </c>
      <c r="G37" s="26"/>
      <c r="H37" s="58">
        <v>8500000</v>
      </c>
      <c r="I37" s="155" t="s">
        <v>2</v>
      </c>
      <c r="J37" s="63"/>
      <c r="K37" s="155" t="s">
        <v>2</v>
      </c>
      <c r="L37" s="64">
        <v>12</v>
      </c>
      <c r="M37" s="59" t="s">
        <v>74</v>
      </c>
      <c r="N37" s="126">
        <v>102000000</v>
      </c>
      <c r="O37" s="250"/>
      <c r="P37" s="250"/>
      <c r="Q37" s="254" t="s">
        <v>97</v>
      </c>
      <c r="R37" s="250"/>
      <c r="S37" s="266">
        <f>AB38</f>
        <v>102000000</v>
      </c>
      <c r="T37" s="25" t="s">
        <v>98</v>
      </c>
      <c r="U37" s="26"/>
      <c r="V37" s="58">
        <v>8500000</v>
      </c>
      <c r="W37" s="155" t="s">
        <v>2</v>
      </c>
      <c r="X37" s="63"/>
      <c r="Y37" s="155" t="s">
        <v>2</v>
      </c>
      <c r="Z37" s="64">
        <v>12</v>
      </c>
      <c r="AA37" s="59" t="s">
        <v>74</v>
      </c>
      <c r="AB37" s="201">
        <v>102000000</v>
      </c>
      <c r="AC37" s="193"/>
    </row>
    <row r="38" spans="1:29" ht="12.95" customHeight="1">
      <c r="A38" s="250"/>
      <c r="B38" s="250"/>
      <c r="C38" s="254"/>
      <c r="D38" s="250"/>
      <c r="E38" s="255"/>
      <c r="F38" s="108"/>
      <c r="G38" s="107"/>
      <c r="H38" s="51"/>
      <c r="I38" s="52"/>
      <c r="J38" s="57"/>
      <c r="K38" s="57"/>
      <c r="L38" s="55" t="s">
        <v>75</v>
      </c>
      <c r="M38" s="54"/>
      <c r="N38" s="97">
        <v>102000000</v>
      </c>
      <c r="O38" s="250"/>
      <c r="P38" s="250"/>
      <c r="Q38" s="254"/>
      <c r="R38" s="250"/>
      <c r="S38" s="255"/>
      <c r="T38" s="108"/>
      <c r="U38" s="107"/>
      <c r="V38" s="51"/>
      <c r="W38" s="52"/>
      <c r="X38" s="57"/>
      <c r="Y38" s="57"/>
      <c r="Z38" s="55" t="s">
        <v>75</v>
      </c>
      <c r="AA38" s="54"/>
      <c r="AB38" s="202">
        <v>102000000</v>
      </c>
      <c r="AC38" s="193"/>
    </row>
    <row r="39" spans="1:29" ht="12.95" customHeight="1">
      <c r="A39" s="250"/>
      <c r="B39" s="250"/>
      <c r="C39" s="254" t="s">
        <v>99</v>
      </c>
      <c r="D39" s="250"/>
      <c r="E39" s="249">
        <f>N55</f>
        <v>179010000</v>
      </c>
      <c r="F39" s="30" t="s">
        <v>100</v>
      </c>
      <c r="G39" s="30"/>
      <c r="H39" s="46"/>
      <c r="I39" s="155"/>
      <c r="J39" s="32"/>
      <c r="K39" s="32"/>
      <c r="L39" s="32"/>
      <c r="M39" s="30"/>
      <c r="N39" s="96">
        <v>93800000</v>
      </c>
      <c r="O39" s="250"/>
      <c r="P39" s="250"/>
      <c r="Q39" s="254" t="s">
        <v>99</v>
      </c>
      <c r="R39" s="250"/>
      <c r="S39" s="249">
        <f>AB55</f>
        <v>153107000</v>
      </c>
      <c r="T39" s="30" t="s">
        <v>100</v>
      </c>
      <c r="U39" s="30"/>
      <c r="V39" s="46"/>
      <c r="W39" s="155"/>
      <c r="X39" s="32"/>
      <c r="Y39" s="32"/>
      <c r="Z39" s="32"/>
      <c r="AA39" s="30"/>
      <c r="AB39" s="201">
        <v>80000000</v>
      </c>
      <c r="AC39" s="193"/>
    </row>
    <row r="40" spans="1:29" ht="12.95" customHeight="1">
      <c r="A40" s="250"/>
      <c r="B40" s="250"/>
      <c r="C40" s="254"/>
      <c r="D40" s="250"/>
      <c r="E40" s="249"/>
      <c r="F40" s="109" t="s">
        <v>101</v>
      </c>
      <c r="G40" s="30"/>
      <c r="H40" s="46">
        <v>3300000</v>
      </c>
      <c r="I40" s="155"/>
      <c r="J40" s="32"/>
      <c r="K40" s="155" t="s">
        <v>2</v>
      </c>
      <c r="L40" s="62">
        <v>2</v>
      </c>
      <c r="M40" s="50" t="s">
        <v>74</v>
      </c>
      <c r="N40" s="96">
        <v>6600000</v>
      </c>
      <c r="O40" s="250"/>
      <c r="P40" s="250"/>
      <c r="Q40" s="254"/>
      <c r="R40" s="250"/>
      <c r="S40" s="249"/>
      <c r="T40" s="109" t="s">
        <v>101</v>
      </c>
      <c r="U40" s="30"/>
      <c r="V40" s="46">
        <v>5000000</v>
      </c>
      <c r="W40" s="155"/>
      <c r="X40" s="32"/>
      <c r="Y40" s="155" t="s">
        <v>2</v>
      </c>
      <c r="Z40" s="62">
        <v>1</v>
      </c>
      <c r="AA40" s="50" t="s">
        <v>74</v>
      </c>
      <c r="AB40" s="201">
        <v>5000000</v>
      </c>
      <c r="AC40" s="193"/>
    </row>
    <row r="41" spans="1:29" ht="12.95" customHeight="1">
      <c r="A41" s="250"/>
      <c r="B41" s="250"/>
      <c r="C41" s="254"/>
      <c r="D41" s="250"/>
      <c r="E41" s="249"/>
      <c r="F41" s="109" t="s">
        <v>102</v>
      </c>
      <c r="G41" s="30"/>
      <c r="H41" s="46">
        <v>10000</v>
      </c>
      <c r="I41" s="155" t="s">
        <v>2</v>
      </c>
      <c r="J41" s="48">
        <v>600</v>
      </c>
      <c r="K41" s="155" t="s">
        <v>2</v>
      </c>
      <c r="L41" s="62">
        <v>2</v>
      </c>
      <c r="M41" s="50" t="s">
        <v>74</v>
      </c>
      <c r="N41" s="96">
        <v>12000000</v>
      </c>
      <c r="O41" s="250"/>
      <c r="P41" s="250"/>
      <c r="Q41" s="254"/>
      <c r="R41" s="250"/>
      <c r="S41" s="249"/>
      <c r="T41" s="109" t="s">
        <v>102</v>
      </c>
      <c r="U41" s="30"/>
      <c r="V41" s="46">
        <v>13200</v>
      </c>
      <c r="W41" s="155" t="s">
        <v>2</v>
      </c>
      <c r="X41" s="48">
        <v>1000</v>
      </c>
      <c r="Y41" s="155" t="s">
        <v>2</v>
      </c>
      <c r="Z41" s="62">
        <v>1</v>
      </c>
      <c r="AA41" s="50" t="s">
        <v>74</v>
      </c>
      <c r="AB41" s="201">
        <v>13200000</v>
      </c>
      <c r="AC41" s="193"/>
    </row>
    <row r="42" spans="1:29" ht="12.75" customHeight="1">
      <c r="A42" s="250"/>
      <c r="B42" s="250"/>
      <c r="C42" s="254"/>
      <c r="D42" s="250"/>
      <c r="E42" s="250"/>
      <c r="F42" s="109" t="s">
        <v>103</v>
      </c>
      <c r="G42" s="30"/>
      <c r="H42" s="46">
        <v>100000</v>
      </c>
      <c r="I42" s="155" t="s">
        <v>2</v>
      </c>
      <c r="J42" s="48">
        <v>376</v>
      </c>
      <c r="K42" s="155" t="s">
        <v>2</v>
      </c>
      <c r="L42" s="62">
        <v>2</v>
      </c>
      <c r="M42" s="50" t="s">
        <v>74</v>
      </c>
      <c r="N42" s="96">
        <v>75200000</v>
      </c>
      <c r="O42" s="250"/>
      <c r="P42" s="250"/>
      <c r="Q42" s="254"/>
      <c r="R42" s="250"/>
      <c r="S42" s="250"/>
      <c r="T42" s="109" t="s">
        <v>103</v>
      </c>
      <c r="U42" s="30"/>
      <c r="V42" s="46">
        <v>100000</v>
      </c>
      <c r="W42" s="155" t="s">
        <v>2</v>
      </c>
      <c r="X42" s="48">
        <v>618</v>
      </c>
      <c r="Y42" s="155" t="s">
        <v>2</v>
      </c>
      <c r="Z42" s="62">
        <v>1</v>
      </c>
      <c r="AA42" s="50" t="s">
        <v>74</v>
      </c>
      <c r="AB42" s="201">
        <v>61800000</v>
      </c>
      <c r="AC42" s="193"/>
    </row>
    <row r="43" spans="1:29" ht="12.95" customHeight="1">
      <c r="A43" s="250"/>
      <c r="B43" s="250"/>
      <c r="C43" s="254"/>
      <c r="D43" s="250"/>
      <c r="E43" s="250"/>
      <c r="F43" s="30" t="s">
        <v>104</v>
      </c>
      <c r="G43" s="30"/>
      <c r="H43" s="46"/>
      <c r="I43" s="155"/>
      <c r="J43" s="48"/>
      <c r="K43" s="50"/>
      <c r="L43" s="62"/>
      <c r="M43" s="50"/>
      <c r="N43" s="96">
        <v>31560000</v>
      </c>
      <c r="O43" s="250"/>
      <c r="P43" s="250"/>
      <c r="Q43" s="254"/>
      <c r="R43" s="250"/>
      <c r="S43" s="250"/>
      <c r="T43" s="30" t="s">
        <v>104</v>
      </c>
      <c r="U43" s="30"/>
      <c r="V43" s="46"/>
      <c r="W43" s="155"/>
      <c r="X43" s="48"/>
      <c r="Y43" s="50"/>
      <c r="Z43" s="62"/>
      <c r="AA43" s="50"/>
      <c r="AB43" s="201">
        <v>19457000</v>
      </c>
      <c r="AC43" s="193"/>
    </row>
    <row r="44" spans="1:29" ht="12.95" customHeight="1">
      <c r="A44" s="250"/>
      <c r="B44" s="250"/>
      <c r="C44" s="254"/>
      <c r="D44" s="250"/>
      <c r="E44" s="250"/>
      <c r="F44" s="109" t="s">
        <v>101</v>
      </c>
      <c r="G44" s="30"/>
      <c r="H44" s="46">
        <v>200000</v>
      </c>
      <c r="I44" s="155"/>
      <c r="J44" s="32"/>
      <c r="K44" s="155" t="s">
        <v>2</v>
      </c>
      <c r="L44" s="62">
        <v>6</v>
      </c>
      <c r="M44" s="50" t="s">
        <v>74</v>
      </c>
      <c r="N44" s="96">
        <v>1200000</v>
      </c>
      <c r="O44" s="250"/>
      <c r="P44" s="250"/>
      <c r="Q44" s="254"/>
      <c r="R44" s="250"/>
      <c r="S44" s="250"/>
      <c r="T44" s="109" t="s">
        <v>101</v>
      </c>
      <c r="U44" s="30"/>
      <c r="V44" s="46">
        <v>222750</v>
      </c>
      <c r="W44" s="155"/>
      <c r="X44" s="32"/>
      <c r="Y44" s="155" t="s">
        <v>2</v>
      </c>
      <c r="Z44" s="62">
        <v>4</v>
      </c>
      <c r="AA44" s="50" t="s">
        <v>74</v>
      </c>
      <c r="AB44" s="201">
        <v>891000</v>
      </c>
      <c r="AC44" s="193"/>
    </row>
    <row r="45" spans="1:29" ht="12.95" customHeight="1">
      <c r="A45" s="250"/>
      <c r="B45" s="250"/>
      <c r="C45" s="254"/>
      <c r="D45" s="250"/>
      <c r="E45" s="250"/>
      <c r="F45" s="109" t="s">
        <v>102</v>
      </c>
      <c r="G45" s="30"/>
      <c r="H45" s="46">
        <v>8000</v>
      </c>
      <c r="I45" s="155" t="s">
        <v>2</v>
      </c>
      <c r="J45" s="48">
        <v>70</v>
      </c>
      <c r="K45" s="155" t="s">
        <v>2</v>
      </c>
      <c r="L45" s="62">
        <v>6</v>
      </c>
      <c r="M45" s="50" t="s">
        <v>74</v>
      </c>
      <c r="N45" s="96">
        <v>3360000</v>
      </c>
      <c r="O45" s="250"/>
      <c r="P45" s="250"/>
      <c r="Q45" s="254"/>
      <c r="R45" s="250"/>
      <c r="S45" s="250"/>
      <c r="T45" s="109" t="s">
        <v>102</v>
      </c>
      <c r="U45" s="30"/>
      <c r="V45" s="46">
        <v>10000</v>
      </c>
      <c r="W45" s="155" t="s">
        <v>2</v>
      </c>
      <c r="X45" s="48">
        <v>74</v>
      </c>
      <c r="Y45" s="155" t="s">
        <v>2</v>
      </c>
      <c r="Z45" s="62">
        <v>4</v>
      </c>
      <c r="AA45" s="50" t="s">
        <v>74</v>
      </c>
      <c r="AB45" s="201">
        <v>2966000</v>
      </c>
      <c r="AC45" s="193"/>
    </row>
    <row r="46" spans="1:29" ht="12.95" customHeight="1">
      <c r="A46" s="250"/>
      <c r="B46" s="250"/>
      <c r="C46" s="254"/>
      <c r="D46" s="250"/>
      <c r="E46" s="250"/>
      <c r="F46" s="109" t="s">
        <v>103</v>
      </c>
      <c r="G46" s="30"/>
      <c r="H46" s="46">
        <v>100000</v>
      </c>
      <c r="I46" s="155" t="s">
        <v>2</v>
      </c>
      <c r="J46" s="48">
        <v>45</v>
      </c>
      <c r="K46" s="155" t="s">
        <v>2</v>
      </c>
      <c r="L46" s="62">
        <v>6</v>
      </c>
      <c r="M46" s="50" t="s">
        <v>74</v>
      </c>
      <c r="N46" s="96">
        <v>27000000</v>
      </c>
      <c r="O46" s="250"/>
      <c r="P46" s="250"/>
      <c r="Q46" s="254"/>
      <c r="R46" s="250"/>
      <c r="S46" s="250"/>
      <c r="T46" s="109" t="s">
        <v>103</v>
      </c>
      <c r="U46" s="30"/>
      <c r="V46" s="46">
        <v>100000</v>
      </c>
      <c r="W46" s="155" t="s">
        <v>2</v>
      </c>
      <c r="X46" s="48">
        <v>39</v>
      </c>
      <c r="Y46" s="155" t="s">
        <v>2</v>
      </c>
      <c r="Z46" s="62">
        <v>4</v>
      </c>
      <c r="AA46" s="50" t="s">
        <v>74</v>
      </c>
      <c r="AB46" s="201">
        <v>15600000</v>
      </c>
      <c r="AC46" s="193"/>
    </row>
    <row r="47" spans="1:29" ht="12.95" customHeight="1">
      <c r="A47" s="250"/>
      <c r="B47" s="250"/>
      <c r="C47" s="254"/>
      <c r="D47" s="250"/>
      <c r="E47" s="250"/>
      <c r="F47" s="30" t="s">
        <v>105</v>
      </c>
      <c r="G47" s="30"/>
      <c r="H47" s="46">
        <v>800000</v>
      </c>
      <c r="I47" s="155" t="s">
        <v>2</v>
      </c>
      <c r="J47" s="48"/>
      <c r="K47" s="155" t="s">
        <v>2</v>
      </c>
      <c r="L47" s="62">
        <v>50</v>
      </c>
      <c r="M47" s="50" t="s">
        <v>74</v>
      </c>
      <c r="N47" s="96">
        <v>40000000</v>
      </c>
      <c r="O47" s="250"/>
      <c r="P47" s="250"/>
      <c r="Q47" s="254"/>
      <c r="R47" s="250"/>
      <c r="S47" s="250"/>
      <c r="T47" s="30" t="s">
        <v>105</v>
      </c>
      <c r="U47" s="30"/>
      <c r="V47" s="46">
        <v>800000</v>
      </c>
      <c r="W47" s="155" t="s">
        <v>2</v>
      </c>
      <c r="X47" s="48"/>
      <c r="Y47" s="155" t="s">
        <v>2</v>
      </c>
      <c r="Z47" s="62">
        <v>50</v>
      </c>
      <c r="AA47" s="50" t="s">
        <v>74</v>
      </c>
      <c r="AB47" s="201">
        <v>40000000</v>
      </c>
      <c r="AC47" s="193"/>
    </row>
    <row r="48" spans="1:29" ht="12.95" customHeight="1">
      <c r="A48" s="250"/>
      <c r="B48" s="250"/>
      <c r="C48" s="254"/>
      <c r="D48" s="250"/>
      <c r="E48" s="250"/>
      <c r="F48" s="30" t="s">
        <v>106</v>
      </c>
      <c r="G48" s="30"/>
      <c r="H48" s="46"/>
      <c r="I48" s="155"/>
      <c r="J48" s="32"/>
      <c r="K48" s="32"/>
      <c r="L48" s="32"/>
      <c r="M48" s="30"/>
      <c r="N48" s="96">
        <v>13650000</v>
      </c>
      <c r="O48" s="250"/>
      <c r="P48" s="250"/>
      <c r="Q48" s="254"/>
      <c r="R48" s="250"/>
      <c r="S48" s="250"/>
      <c r="T48" s="30" t="s">
        <v>106</v>
      </c>
      <c r="U48" s="30"/>
      <c r="V48" s="46"/>
      <c r="W48" s="155"/>
      <c r="X48" s="32"/>
      <c r="Y48" s="32"/>
      <c r="Z48" s="32"/>
      <c r="AA48" s="30"/>
      <c r="AB48" s="201">
        <v>13650000</v>
      </c>
      <c r="AC48" s="193"/>
    </row>
    <row r="49" spans="1:29" ht="12.95" customHeight="1">
      <c r="A49" s="250"/>
      <c r="B49" s="250"/>
      <c r="C49" s="254"/>
      <c r="D49" s="250"/>
      <c r="E49" s="250"/>
      <c r="F49" s="109" t="s">
        <v>107</v>
      </c>
      <c r="G49" s="30"/>
      <c r="H49" s="46">
        <v>300000</v>
      </c>
      <c r="I49" s="155" t="s">
        <v>2</v>
      </c>
      <c r="J49" s="48">
        <v>3</v>
      </c>
      <c r="K49" s="155" t="s">
        <v>2</v>
      </c>
      <c r="L49" s="62">
        <v>1</v>
      </c>
      <c r="M49" s="50" t="s">
        <v>74</v>
      </c>
      <c r="N49" s="96">
        <v>900000</v>
      </c>
      <c r="O49" s="250"/>
      <c r="P49" s="250"/>
      <c r="Q49" s="254"/>
      <c r="R49" s="250"/>
      <c r="S49" s="250"/>
      <c r="T49" s="109" t="s">
        <v>107</v>
      </c>
      <c r="U49" s="30"/>
      <c r="V49" s="46">
        <v>200000</v>
      </c>
      <c r="W49" s="155" t="s">
        <v>2</v>
      </c>
      <c r="X49" s="48">
        <v>3</v>
      </c>
      <c r="Y49" s="155" t="s">
        <v>2</v>
      </c>
      <c r="Z49" s="62">
        <v>1</v>
      </c>
      <c r="AA49" s="50" t="s">
        <v>74</v>
      </c>
      <c r="AB49" s="201">
        <v>600000</v>
      </c>
      <c r="AC49" s="193"/>
    </row>
    <row r="50" spans="1:29" ht="12.95" customHeight="1">
      <c r="A50" s="250"/>
      <c r="B50" s="250"/>
      <c r="C50" s="254"/>
      <c r="D50" s="250"/>
      <c r="E50" s="250"/>
      <c r="F50" s="109" t="s">
        <v>108</v>
      </c>
      <c r="G50" s="30"/>
      <c r="H50" s="46">
        <v>3300000</v>
      </c>
      <c r="I50" s="155"/>
      <c r="J50" s="48"/>
      <c r="K50" s="155" t="s">
        <v>2</v>
      </c>
      <c r="L50" s="62">
        <v>1</v>
      </c>
      <c r="M50" s="50" t="s">
        <v>74</v>
      </c>
      <c r="N50" s="96">
        <v>3300000</v>
      </c>
      <c r="O50" s="250"/>
      <c r="P50" s="250"/>
      <c r="Q50" s="254"/>
      <c r="R50" s="250"/>
      <c r="S50" s="250"/>
      <c r="T50" s="109" t="s">
        <v>108</v>
      </c>
      <c r="U50" s="30"/>
      <c r="V50" s="46">
        <v>3300000</v>
      </c>
      <c r="W50" s="155"/>
      <c r="X50" s="48"/>
      <c r="Y50" s="155" t="s">
        <v>2</v>
      </c>
      <c r="Z50" s="62">
        <v>1</v>
      </c>
      <c r="AA50" s="50" t="s">
        <v>74</v>
      </c>
      <c r="AB50" s="201">
        <v>3300000</v>
      </c>
      <c r="AC50" s="193"/>
    </row>
    <row r="51" spans="1:29" ht="12.95" customHeight="1">
      <c r="A51" s="250"/>
      <c r="B51" s="250"/>
      <c r="C51" s="254"/>
      <c r="D51" s="250"/>
      <c r="E51" s="250"/>
      <c r="F51" s="109" t="s">
        <v>109</v>
      </c>
      <c r="G51" s="30"/>
      <c r="H51" s="46">
        <v>1000000</v>
      </c>
      <c r="I51" s="155"/>
      <c r="J51" s="48"/>
      <c r="K51" s="155" t="s">
        <v>2</v>
      </c>
      <c r="L51" s="62">
        <v>1</v>
      </c>
      <c r="M51" s="50" t="s">
        <v>74</v>
      </c>
      <c r="N51" s="96">
        <v>1000000</v>
      </c>
      <c r="O51" s="250"/>
      <c r="P51" s="250"/>
      <c r="Q51" s="254"/>
      <c r="R51" s="250"/>
      <c r="S51" s="250"/>
      <c r="T51" s="109" t="s">
        <v>109</v>
      </c>
      <c r="U51" s="30"/>
      <c r="V51" s="46">
        <v>1657540</v>
      </c>
      <c r="W51" s="155"/>
      <c r="X51" s="48"/>
      <c r="Y51" s="155" t="s">
        <v>2</v>
      </c>
      <c r="Z51" s="62">
        <v>1</v>
      </c>
      <c r="AA51" s="50" t="s">
        <v>74</v>
      </c>
      <c r="AB51" s="201">
        <v>1657540</v>
      </c>
      <c r="AC51" s="193"/>
    </row>
    <row r="52" spans="1:29" ht="12.95" customHeight="1">
      <c r="A52" s="250"/>
      <c r="B52" s="250"/>
      <c r="C52" s="254"/>
      <c r="D52" s="250"/>
      <c r="E52" s="250"/>
      <c r="F52" s="109" t="s">
        <v>110</v>
      </c>
      <c r="G52" s="30"/>
      <c r="H52" s="46">
        <v>300000</v>
      </c>
      <c r="I52" s="155" t="s">
        <v>2</v>
      </c>
      <c r="J52" s="48">
        <v>3</v>
      </c>
      <c r="K52" s="155" t="s">
        <v>2</v>
      </c>
      <c r="L52" s="62">
        <v>1</v>
      </c>
      <c r="M52" s="50" t="s">
        <v>74</v>
      </c>
      <c r="N52" s="96">
        <v>900000</v>
      </c>
      <c r="O52" s="250"/>
      <c r="P52" s="250"/>
      <c r="Q52" s="254"/>
      <c r="R52" s="250"/>
      <c r="S52" s="250"/>
      <c r="T52" s="109" t="s">
        <v>110</v>
      </c>
      <c r="U52" s="30"/>
      <c r="V52" s="46">
        <v>300000</v>
      </c>
      <c r="W52" s="155" t="s">
        <v>2</v>
      </c>
      <c r="X52" s="48">
        <v>3</v>
      </c>
      <c r="Y52" s="155" t="s">
        <v>2</v>
      </c>
      <c r="Z52" s="62">
        <v>1</v>
      </c>
      <c r="AA52" s="50" t="s">
        <v>74</v>
      </c>
      <c r="AB52" s="201">
        <v>900000</v>
      </c>
      <c r="AC52" s="193"/>
    </row>
    <row r="53" spans="1:29" ht="12.95" customHeight="1">
      <c r="A53" s="250"/>
      <c r="B53" s="250"/>
      <c r="C53" s="254"/>
      <c r="D53" s="250"/>
      <c r="E53" s="250"/>
      <c r="F53" s="109" t="s">
        <v>111</v>
      </c>
      <c r="G53" s="30"/>
      <c r="H53" s="46">
        <v>150000</v>
      </c>
      <c r="I53" s="155"/>
      <c r="J53" s="48"/>
      <c r="K53" s="155" t="s">
        <v>2</v>
      </c>
      <c r="L53" s="65">
        <v>17</v>
      </c>
      <c r="M53" s="50" t="s">
        <v>74</v>
      </c>
      <c r="N53" s="96">
        <v>2550000</v>
      </c>
      <c r="O53" s="250"/>
      <c r="P53" s="250"/>
      <c r="Q53" s="254"/>
      <c r="R53" s="250"/>
      <c r="S53" s="250"/>
      <c r="T53" s="109" t="s">
        <v>111</v>
      </c>
      <c r="U53" s="30"/>
      <c r="V53" s="46">
        <v>150000</v>
      </c>
      <c r="W53" s="155"/>
      <c r="X53" s="48"/>
      <c r="Y53" s="155" t="s">
        <v>2</v>
      </c>
      <c r="Z53" s="65">
        <v>17</v>
      </c>
      <c r="AA53" s="50" t="s">
        <v>74</v>
      </c>
      <c r="AB53" s="201">
        <v>2550000</v>
      </c>
      <c r="AC53" s="193"/>
    </row>
    <row r="54" spans="1:29" ht="12.95" customHeight="1">
      <c r="A54" s="250"/>
      <c r="B54" s="250"/>
      <c r="C54" s="254"/>
      <c r="D54" s="250"/>
      <c r="E54" s="250"/>
      <c r="F54" s="109" t="s">
        <v>112</v>
      </c>
      <c r="G54" s="30"/>
      <c r="H54" s="46">
        <v>1000000</v>
      </c>
      <c r="I54" s="155"/>
      <c r="J54" s="48"/>
      <c r="K54" s="155" t="s">
        <v>2</v>
      </c>
      <c r="L54" s="62">
        <v>5</v>
      </c>
      <c r="M54" s="50" t="s">
        <v>74</v>
      </c>
      <c r="N54" s="96">
        <v>5000000</v>
      </c>
      <c r="O54" s="250"/>
      <c r="P54" s="250"/>
      <c r="Q54" s="254"/>
      <c r="R54" s="250"/>
      <c r="S54" s="250"/>
      <c r="T54" s="109" t="s">
        <v>112</v>
      </c>
      <c r="U54" s="30"/>
      <c r="V54" s="46">
        <v>928492</v>
      </c>
      <c r="W54" s="155"/>
      <c r="X54" s="48"/>
      <c r="Y54" s="155" t="s">
        <v>2</v>
      </c>
      <c r="Z54" s="62">
        <v>5</v>
      </c>
      <c r="AA54" s="50" t="s">
        <v>74</v>
      </c>
      <c r="AB54" s="201">
        <v>4642460</v>
      </c>
      <c r="AC54" s="193"/>
    </row>
    <row r="55" spans="1:29" ht="12.95" customHeight="1">
      <c r="A55" s="250"/>
      <c r="B55" s="250"/>
      <c r="C55" s="254"/>
      <c r="D55" s="250"/>
      <c r="E55" s="250"/>
      <c r="F55" s="107"/>
      <c r="G55" s="107"/>
      <c r="H55" s="51"/>
      <c r="I55" s="52"/>
      <c r="J55" s="57"/>
      <c r="K55" s="57"/>
      <c r="L55" s="55" t="s">
        <v>75</v>
      </c>
      <c r="M55" s="54"/>
      <c r="N55" s="97">
        <v>179010000</v>
      </c>
      <c r="O55" s="250"/>
      <c r="P55" s="250"/>
      <c r="Q55" s="254"/>
      <c r="R55" s="250"/>
      <c r="S55" s="250"/>
      <c r="T55" s="107"/>
      <c r="U55" s="107"/>
      <c r="V55" s="51"/>
      <c r="W55" s="52"/>
      <c r="X55" s="57"/>
      <c r="Y55" s="57"/>
      <c r="Z55" s="55" t="s">
        <v>75</v>
      </c>
      <c r="AA55" s="54"/>
      <c r="AB55" s="202">
        <v>153107000</v>
      </c>
      <c r="AC55" s="193"/>
    </row>
    <row r="56" spans="1:29" ht="12.95" customHeight="1">
      <c r="A56" s="250"/>
      <c r="B56" s="40" t="s">
        <v>113</v>
      </c>
      <c r="C56" s="152"/>
      <c r="D56" s="40"/>
      <c r="E56" s="106">
        <f>SUM(E57:E104)</f>
        <v>178550000</v>
      </c>
      <c r="F56" s="104"/>
      <c r="G56" s="105"/>
      <c r="H56" s="42"/>
      <c r="I56" s="43"/>
      <c r="J56" s="165"/>
      <c r="K56" s="165"/>
      <c r="L56" s="165"/>
      <c r="M56" s="105"/>
      <c r="N56" s="126">
        <v>178550000</v>
      </c>
      <c r="O56" s="250"/>
      <c r="P56" s="40" t="s">
        <v>113</v>
      </c>
      <c r="Q56" s="152"/>
      <c r="R56" s="40"/>
      <c r="S56" s="106">
        <f>SUM(S57:S104)</f>
        <v>145839000</v>
      </c>
      <c r="T56" s="104"/>
      <c r="U56" s="105"/>
      <c r="V56" s="42"/>
      <c r="W56" s="43"/>
      <c r="X56" s="165"/>
      <c r="Y56" s="165"/>
      <c r="Z56" s="165"/>
      <c r="AA56" s="105"/>
      <c r="AB56" s="200">
        <v>145839000</v>
      </c>
      <c r="AC56" s="193"/>
    </row>
    <row r="57" spans="1:29" ht="12.95" customHeight="1">
      <c r="A57" s="250"/>
      <c r="B57" s="250"/>
      <c r="C57" s="254" t="s">
        <v>114</v>
      </c>
      <c r="D57" s="250"/>
      <c r="E57" s="249">
        <f>N59</f>
        <v>51600000</v>
      </c>
      <c r="F57" s="26" t="s">
        <v>115</v>
      </c>
      <c r="G57" s="26"/>
      <c r="H57" s="58">
        <v>1800000</v>
      </c>
      <c r="I57" s="66"/>
      <c r="J57" s="63"/>
      <c r="K57" s="155" t="s">
        <v>2</v>
      </c>
      <c r="L57" s="64">
        <v>12</v>
      </c>
      <c r="M57" s="59" t="s">
        <v>74</v>
      </c>
      <c r="N57" s="126">
        <v>21600000</v>
      </c>
      <c r="O57" s="250"/>
      <c r="P57" s="250"/>
      <c r="Q57" s="254" t="s">
        <v>114</v>
      </c>
      <c r="R57" s="250"/>
      <c r="S57" s="249">
        <f>AB59</f>
        <v>40000000</v>
      </c>
      <c r="T57" s="26" t="s">
        <v>115</v>
      </c>
      <c r="U57" s="26"/>
      <c r="V57" s="58">
        <v>833330</v>
      </c>
      <c r="W57" s="66"/>
      <c r="X57" s="63"/>
      <c r="Y57" s="155" t="s">
        <v>2</v>
      </c>
      <c r="Z57" s="64">
        <v>12</v>
      </c>
      <c r="AA57" s="59" t="s">
        <v>74</v>
      </c>
      <c r="AB57" s="201">
        <v>10000000</v>
      </c>
      <c r="AC57" s="193"/>
    </row>
    <row r="58" spans="1:29" ht="12.95" customHeight="1">
      <c r="A58" s="250"/>
      <c r="B58" s="250"/>
      <c r="C58" s="254"/>
      <c r="D58" s="250"/>
      <c r="E58" s="250"/>
      <c r="F58" s="30" t="s">
        <v>116</v>
      </c>
      <c r="G58" s="30"/>
      <c r="H58" s="46">
        <v>15000000</v>
      </c>
      <c r="I58" s="155"/>
      <c r="J58" s="48"/>
      <c r="K58" s="155" t="s">
        <v>2</v>
      </c>
      <c r="L58" s="62">
        <v>2</v>
      </c>
      <c r="M58" s="50" t="s">
        <v>74</v>
      </c>
      <c r="N58" s="96">
        <v>30000000</v>
      </c>
      <c r="O58" s="250"/>
      <c r="P58" s="250"/>
      <c r="Q58" s="254"/>
      <c r="R58" s="250"/>
      <c r="S58" s="250"/>
      <c r="T58" s="30" t="s">
        <v>116</v>
      </c>
      <c r="U58" s="30"/>
      <c r="V58" s="46">
        <v>6000000</v>
      </c>
      <c r="W58" s="155"/>
      <c r="X58" s="48"/>
      <c r="Y58" s="155" t="s">
        <v>2</v>
      </c>
      <c r="Z58" s="62">
        <v>5</v>
      </c>
      <c r="AA58" s="50" t="s">
        <v>74</v>
      </c>
      <c r="AB58" s="201">
        <v>30000000</v>
      </c>
      <c r="AC58" s="193"/>
    </row>
    <row r="59" spans="1:29" ht="12.95" customHeight="1">
      <c r="A59" s="250"/>
      <c r="B59" s="250"/>
      <c r="C59" s="254"/>
      <c r="D59" s="250"/>
      <c r="E59" s="250"/>
      <c r="F59" s="107"/>
      <c r="G59" s="107"/>
      <c r="H59" s="51"/>
      <c r="I59" s="52"/>
      <c r="J59" s="57"/>
      <c r="K59" s="57"/>
      <c r="L59" s="55" t="s">
        <v>75</v>
      </c>
      <c r="M59" s="54"/>
      <c r="N59" s="97">
        <v>51600000</v>
      </c>
      <c r="O59" s="250"/>
      <c r="P59" s="250"/>
      <c r="Q59" s="254"/>
      <c r="R59" s="250"/>
      <c r="S59" s="250"/>
      <c r="T59" s="107"/>
      <c r="U59" s="107"/>
      <c r="V59" s="51"/>
      <c r="W59" s="52"/>
      <c r="X59" s="57"/>
      <c r="Y59" s="57"/>
      <c r="Z59" s="55" t="s">
        <v>75</v>
      </c>
      <c r="AA59" s="54"/>
      <c r="AB59" s="202">
        <v>40000000</v>
      </c>
      <c r="AC59" s="193"/>
    </row>
    <row r="60" spans="1:29" ht="12.95" customHeight="1">
      <c r="A60" s="250"/>
      <c r="B60" s="250"/>
      <c r="C60" s="254" t="s">
        <v>117</v>
      </c>
      <c r="D60" s="250"/>
      <c r="E60" s="249">
        <f>N79</f>
        <v>56580000</v>
      </c>
      <c r="F60" s="26" t="s">
        <v>118</v>
      </c>
      <c r="G60" s="26"/>
      <c r="H60" s="58">
        <v>350000</v>
      </c>
      <c r="I60" s="66"/>
      <c r="J60" s="63"/>
      <c r="K60" s="155" t="s">
        <v>2</v>
      </c>
      <c r="L60" s="64">
        <v>12</v>
      </c>
      <c r="M60" s="59" t="s">
        <v>74</v>
      </c>
      <c r="N60" s="126">
        <v>4200000</v>
      </c>
      <c r="O60" s="250"/>
      <c r="P60" s="250"/>
      <c r="Q60" s="254" t="s">
        <v>117</v>
      </c>
      <c r="R60" s="250"/>
      <c r="S60" s="249">
        <f>AB79</f>
        <v>47762000</v>
      </c>
      <c r="T60" s="26" t="s">
        <v>118</v>
      </c>
      <c r="U60" s="26"/>
      <c r="V60" s="58">
        <v>280160</v>
      </c>
      <c r="W60" s="66"/>
      <c r="X60" s="63"/>
      <c r="Y60" s="155" t="s">
        <v>2</v>
      </c>
      <c r="Z60" s="64">
        <v>12</v>
      </c>
      <c r="AA60" s="59" t="s">
        <v>74</v>
      </c>
      <c r="AB60" s="201">
        <v>3362000</v>
      </c>
      <c r="AC60" s="193"/>
    </row>
    <row r="61" spans="1:29" ht="12.95" customHeight="1">
      <c r="A61" s="250"/>
      <c r="B61" s="250"/>
      <c r="C61" s="254"/>
      <c r="D61" s="250"/>
      <c r="E61" s="250"/>
      <c r="F61" s="30" t="s">
        <v>119</v>
      </c>
      <c r="G61" s="30"/>
      <c r="H61" s="46">
        <v>200000</v>
      </c>
      <c r="I61" s="155"/>
      <c r="J61" s="48"/>
      <c r="K61" s="155" t="s">
        <v>2</v>
      </c>
      <c r="L61" s="49">
        <v>12</v>
      </c>
      <c r="M61" s="50" t="s">
        <v>74</v>
      </c>
      <c r="N61" s="96">
        <v>2400000</v>
      </c>
      <c r="O61" s="250"/>
      <c r="P61" s="250"/>
      <c r="Q61" s="254"/>
      <c r="R61" s="250"/>
      <c r="S61" s="250"/>
      <c r="T61" s="30" t="s">
        <v>119</v>
      </c>
      <c r="U61" s="30"/>
      <c r="V61" s="46">
        <v>100000</v>
      </c>
      <c r="W61" s="155"/>
      <c r="X61" s="48"/>
      <c r="Y61" s="155" t="s">
        <v>2</v>
      </c>
      <c r="Z61" s="49">
        <v>12</v>
      </c>
      <c r="AA61" s="50" t="s">
        <v>74</v>
      </c>
      <c r="AB61" s="201">
        <v>1200000</v>
      </c>
      <c r="AC61" s="193"/>
    </row>
    <row r="62" spans="1:29" ht="12.95" customHeight="1">
      <c r="A62" s="250"/>
      <c r="B62" s="250"/>
      <c r="C62" s="254"/>
      <c r="D62" s="250"/>
      <c r="E62" s="250"/>
      <c r="F62" s="30" t="s">
        <v>120</v>
      </c>
      <c r="G62" s="30"/>
      <c r="H62" s="46">
        <v>150000</v>
      </c>
      <c r="I62" s="155"/>
      <c r="J62" s="48"/>
      <c r="K62" s="155" t="s">
        <v>2</v>
      </c>
      <c r="L62" s="49">
        <v>12</v>
      </c>
      <c r="M62" s="50" t="s">
        <v>74</v>
      </c>
      <c r="N62" s="96">
        <v>1800000</v>
      </c>
      <c r="O62" s="250"/>
      <c r="P62" s="250"/>
      <c r="Q62" s="254"/>
      <c r="R62" s="250"/>
      <c r="S62" s="250"/>
      <c r="T62" s="30" t="s">
        <v>120</v>
      </c>
      <c r="U62" s="30"/>
      <c r="V62" s="46">
        <v>100000</v>
      </c>
      <c r="W62" s="155"/>
      <c r="X62" s="48"/>
      <c r="Y62" s="155" t="s">
        <v>2</v>
      </c>
      <c r="Z62" s="49">
        <v>12</v>
      </c>
      <c r="AA62" s="50" t="s">
        <v>74</v>
      </c>
      <c r="AB62" s="201">
        <v>1200000</v>
      </c>
      <c r="AC62" s="193"/>
    </row>
    <row r="63" spans="1:29" ht="12.95" customHeight="1">
      <c r="A63" s="250"/>
      <c r="B63" s="250"/>
      <c r="C63" s="254"/>
      <c r="D63" s="250"/>
      <c r="E63" s="250"/>
      <c r="F63" s="30" t="s">
        <v>121</v>
      </c>
      <c r="G63" s="30"/>
      <c r="H63" s="46">
        <v>250000</v>
      </c>
      <c r="I63" s="155"/>
      <c r="J63" s="62"/>
      <c r="K63" s="155" t="s">
        <v>2</v>
      </c>
      <c r="L63" s="49">
        <v>12</v>
      </c>
      <c r="M63" s="50" t="s">
        <v>74</v>
      </c>
      <c r="N63" s="96">
        <v>3000000</v>
      </c>
      <c r="O63" s="250"/>
      <c r="P63" s="250"/>
      <c r="Q63" s="254"/>
      <c r="R63" s="250"/>
      <c r="S63" s="250"/>
      <c r="T63" s="30" t="s">
        <v>121</v>
      </c>
      <c r="U63" s="30"/>
      <c r="V63" s="46">
        <v>283330</v>
      </c>
      <c r="W63" s="155"/>
      <c r="X63" s="62"/>
      <c r="Y63" s="155" t="s">
        <v>2</v>
      </c>
      <c r="Z63" s="49">
        <v>12</v>
      </c>
      <c r="AA63" s="50" t="s">
        <v>74</v>
      </c>
      <c r="AB63" s="201">
        <v>3400000</v>
      </c>
      <c r="AC63" s="193"/>
    </row>
    <row r="64" spans="1:29" ht="12.95" customHeight="1">
      <c r="A64" s="250"/>
      <c r="B64" s="250"/>
      <c r="C64" s="254"/>
      <c r="D64" s="250"/>
      <c r="E64" s="250"/>
      <c r="F64" s="30" t="s">
        <v>122</v>
      </c>
      <c r="G64" s="30"/>
      <c r="H64" s="46">
        <v>50000</v>
      </c>
      <c r="I64" s="155"/>
      <c r="J64" s="48"/>
      <c r="K64" s="155" t="s">
        <v>2</v>
      </c>
      <c r="L64" s="49">
        <v>12</v>
      </c>
      <c r="M64" s="50" t="s">
        <v>74</v>
      </c>
      <c r="N64" s="96">
        <v>600000</v>
      </c>
      <c r="O64" s="250"/>
      <c r="P64" s="250"/>
      <c r="Q64" s="254"/>
      <c r="R64" s="250"/>
      <c r="S64" s="250"/>
      <c r="T64" s="30" t="s">
        <v>122</v>
      </c>
      <c r="U64" s="30"/>
      <c r="V64" s="46">
        <v>45000</v>
      </c>
      <c r="W64" s="155"/>
      <c r="X64" s="48"/>
      <c r="Y64" s="155" t="s">
        <v>2</v>
      </c>
      <c r="Z64" s="49">
        <v>12</v>
      </c>
      <c r="AA64" s="50" t="s">
        <v>74</v>
      </c>
      <c r="AB64" s="201">
        <v>540000</v>
      </c>
      <c r="AC64" s="193"/>
    </row>
    <row r="65" spans="1:29" ht="12.95" customHeight="1">
      <c r="A65" s="250"/>
      <c r="B65" s="250"/>
      <c r="C65" s="254"/>
      <c r="D65" s="250"/>
      <c r="E65" s="250"/>
      <c r="F65" s="30" t="s">
        <v>123</v>
      </c>
      <c r="G65" s="30"/>
      <c r="H65" s="46">
        <v>220000</v>
      </c>
      <c r="I65" s="155"/>
      <c r="J65" s="48"/>
      <c r="K65" s="155" t="s">
        <v>2</v>
      </c>
      <c r="L65" s="49">
        <v>12</v>
      </c>
      <c r="M65" s="50" t="s">
        <v>74</v>
      </c>
      <c r="N65" s="96">
        <v>2640000</v>
      </c>
      <c r="O65" s="250"/>
      <c r="P65" s="250"/>
      <c r="Q65" s="254"/>
      <c r="R65" s="250"/>
      <c r="S65" s="250"/>
      <c r="T65" s="30" t="s">
        <v>123</v>
      </c>
      <c r="U65" s="30"/>
      <c r="V65" s="46">
        <v>220000</v>
      </c>
      <c r="W65" s="155"/>
      <c r="X65" s="48"/>
      <c r="Y65" s="155" t="s">
        <v>2</v>
      </c>
      <c r="Z65" s="49">
        <v>12</v>
      </c>
      <c r="AA65" s="50" t="s">
        <v>74</v>
      </c>
      <c r="AB65" s="201">
        <v>2640000</v>
      </c>
      <c r="AC65" s="193"/>
    </row>
    <row r="66" spans="1:29" ht="12.95" customHeight="1">
      <c r="A66" s="250"/>
      <c r="B66" s="250"/>
      <c r="C66" s="254"/>
      <c r="D66" s="250"/>
      <c r="E66" s="250"/>
      <c r="F66" s="30" t="s">
        <v>124</v>
      </c>
      <c r="G66" s="30"/>
      <c r="H66" s="46">
        <v>100000</v>
      </c>
      <c r="I66" s="155"/>
      <c r="J66" s="48"/>
      <c r="K66" s="155" t="s">
        <v>2</v>
      </c>
      <c r="L66" s="49">
        <v>12</v>
      </c>
      <c r="M66" s="50" t="s">
        <v>74</v>
      </c>
      <c r="N66" s="96">
        <v>1200000</v>
      </c>
      <c r="O66" s="250"/>
      <c r="P66" s="250"/>
      <c r="Q66" s="254"/>
      <c r="R66" s="250"/>
      <c r="S66" s="250"/>
      <c r="T66" s="30" t="s">
        <v>124</v>
      </c>
      <c r="U66" s="30"/>
      <c r="V66" s="46">
        <v>100000</v>
      </c>
      <c r="W66" s="155"/>
      <c r="X66" s="48"/>
      <c r="Y66" s="155" t="s">
        <v>2</v>
      </c>
      <c r="Z66" s="49">
        <v>12</v>
      </c>
      <c r="AA66" s="50" t="s">
        <v>74</v>
      </c>
      <c r="AB66" s="201">
        <v>1200000</v>
      </c>
      <c r="AC66" s="193"/>
    </row>
    <row r="67" spans="1:29" ht="12.95" customHeight="1">
      <c r="A67" s="250"/>
      <c r="B67" s="250"/>
      <c r="C67" s="254"/>
      <c r="D67" s="250"/>
      <c r="E67" s="250"/>
      <c r="F67" s="30" t="s">
        <v>125</v>
      </c>
      <c r="G67" s="30"/>
      <c r="H67" s="46">
        <v>440000</v>
      </c>
      <c r="I67" s="155"/>
      <c r="J67" s="48"/>
      <c r="K67" s="155" t="s">
        <v>2</v>
      </c>
      <c r="L67" s="49">
        <v>12</v>
      </c>
      <c r="M67" s="50" t="s">
        <v>74</v>
      </c>
      <c r="N67" s="96">
        <v>5280000</v>
      </c>
      <c r="O67" s="250"/>
      <c r="P67" s="250"/>
      <c r="Q67" s="254"/>
      <c r="R67" s="250"/>
      <c r="S67" s="250"/>
      <c r="T67" s="30" t="s">
        <v>125</v>
      </c>
      <c r="U67" s="30"/>
      <c r="V67" s="46">
        <v>440000</v>
      </c>
      <c r="W67" s="155"/>
      <c r="X67" s="48"/>
      <c r="Y67" s="155" t="s">
        <v>2</v>
      </c>
      <c r="Z67" s="49">
        <v>12</v>
      </c>
      <c r="AA67" s="50" t="s">
        <v>74</v>
      </c>
      <c r="AB67" s="201">
        <v>5280000</v>
      </c>
      <c r="AC67" s="193"/>
    </row>
    <row r="68" spans="1:29" ht="12.95" customHeight="1">
      <c r="A68" s="250"/>
      <c r="B68" s="250"/>
      <c r="C68" s="254"/>
      <c r="D68" s="250"/>
      <c r="E68" s="250"/>
      <c r="F68" s="30" t="s">
        <v>126</v>
      </c>
      <c r="G68" s="30"/>
      <c r="H68" s="46">
        <v>10000</v>
      </c>
      <c r="I68" s="155"/>
      <c r="J68" s="48"/>
      <c r="K68" s="155" t="s">
        <v>2</v>
      </c>
      <c r="L68" s="62">
        <v>12</v>
      </c>
      <c r="M68" s="50" t="s">
        <v>74</v>
      </c>
      <c r="N68" s="96">
        <v>120000</v>
      </c>
      <c r="O68" s="250"/>
      <c r="P68" s="250"/>
      <c r="Q68" s="254"/>
      <c r="R68" s="250"/>
      <c r="S68" s="250"/>
      <c r="T68" s="30" t="s">
        <v>126</v>
      </c>
      <c r="U68" s="30"/>
      <c r="V68" s="46">
        <v>10000</v>
      </c>
      <c r="W68" s="155"/>
      <c r="X68" s="48"/>
      <c r="Y68" s="155" t="s">
        <v>2</v>
      </c>
      <c r="Z68" s="62">
        <v>12</v>
      </c>
      <c r="AA68" s="50" t="s">
        <v>74</v>
      </c>
      <c r="AB68" s="201">
        <v>120000</v>
      </c>
      <c r="AC68" s="193"/>
    </row>
    <row r="69" spans="1:29" ht="12.95" customHeight="1">
      <c r="A69" s="250"/>
      <c r="B69" s="250"/>
      <c r="C69" s="254"/>
      <c r="D69" s="250"/>
      <c r="E69" s="250"/>
      <c r="F69" s="30" t="s">
        <v>127</v>
      </c>
      <c r="G69" s="30"/>
      <c r="H69" s="46">
        <v>2500000</v>
      </c>
      <c r="I69" s="155"/>
      <c r="J69" s="48"/>
      <c r="K69" s="155" t="s">
        <v>2</v>
      </c>
      <c r="L69" s="62">
        <v>1</v>
      </c>
      <c r="M69" s="50" t="s">
        <v>74</v>
      </c>
      <c r="N69" s="96">
        <v>2500000</v>
      </c>
      <c r="O69" s="250"/>
      <c r="P69" s="250"/>
      <c r="Q69" s="254"/>
      <c r="R69" s="250"/>
      <c r="S69" s="250"/>
      <c r="T69" s="30" t="s">
        <v>127</v>
      </c>
      <c r="U69" s="30"/>
      <c r="V69" s="46">
        <v>2420000</v>
      </c>
      <c r="W69" s="155"/>
      <c r="X69" s="48"/>
      <c r="Y69" s="155" t="s">
        <v>2</v>
      </c>
      <c r="Z69" s="62">
        <v>1</v>
      </c>
      <c r="AA69" s="50" t="s">
        <v>74</v>
      </c>
      <c r="AB69" s="201">
        <v>2420000</v>
      </c>
      <c r="AC69" s="193"/>
    </row>
    <row r="70" spans="1:29" ht="12.95" customHeight="1">
      <c r="A70" s="250"/>
      <c r="B70" s="250"/>
      <c r="C70" s="254"/>
      <c r="D70" s="250"/>
      <c r="E70" s="250"/>
      <c r="F70" s="30" t="s">
        <v>128</v>
      </c>
      <c r="G70" s="30"/>
      <c r="H70" s="46">
        <v>500000</v>
      </c>
      <c r="I70" s="155"/>
      <c r="J70" s="48"/>
      <c r="K70" s="155" t="s">
        <v>2</v>
      </c>
      <c r="L70" s="62">
        <v>2</v>
      </c>
      <c r="M70" s="50" t="s">
        <v>74</v>
      </c>
      <c r="N70" s="96">
        <v>1000000</v>
      </c>
      <c r="O70" s="250"/>
      <c r="P70" s="250"/>
      <c r="Q70" s="254"/>
      <c r="R70" s="250"/>
      <c r="S70" s="250"/>
      <c r="T70" s="30" t="s">
        <v>128</v>
      </c>
      <c r="U70" s="30"/>
      <c r="V70" s="46">
        <v>1700000</v>
      </c>
      <c r="W70" s="155"/>
      <c r="X70" s="48"/>
      <c r="Y70" s="155" t="s">
        <v>2</v>
      </c>
      <c r="Z70" s="62">
        <v>1</v>
      </c>
      <c r="AA70" s="50" t="s">
        <v>74</v>
      </c>
      <c r="AB70" s="201">
        <v>1700000</v>
      </c>
      <c r="AC70" s="193"/>
    </row>
    <row r="71" spans="1:29" ht="12.95" customHeight="1">
      <c r="A71" s="250"/>
      <c r="B71" s="250"/>
      <c r="C71" s="254"/>
      <c r="D71" s="250"/>
      <c r="E71" s="250"/>
      <c r="F71" s="30" t="s">
        <v>129</v>
      </c>
      <c r="G71" s="30"/>
      <c r="H71" s="46">
        <v>1500000</v>
      </c>
      <c r="I71" s="155"/>
      <c r="J71" s="48"/>
      <c r="K71" s="155" t="s">
        <v>2</v>
      </c>
      <c r="L71" s="62">
        <v>1</v>
      </c>
      <c r="M71" s="50" t="s">
        <v>74</v>
      </c>
      <c r="N71" s="96">
        <v>1500000</v>
      </c>
      <c r="O71" s="250"/>
      <c r="P71" s="250"/>
      <c r="Q71" s="254"/>
      <c r="R71" s="250"/>
      <c r="S71" s="250"/>
      <c r="T71" s="30" t="s">
        <v>129</v>
      </c>
      <c r="U71" s="30"/>
      <c r="V71" s="46"/>
      <c r="W71" s="155"/>
      <c r="X71" s="48"/>
      <c r="Y71" s="155"/>
      <c r="Z71" s="62"/>
      <c r="AA71" s="50"/>
      <c r="AB71" s="201">
        <v>0</v>
      </c>
      <c r="AC71" s="193"/>
    </row>
    <row r="72" spans="1:29" ht="12.95" customHeight="1">
      <c r="A72" s="250"/>
      <c r="B72" s="250"/>
      <c r="C72" s="254"/>
      <c r="D72" s="250"/>
      <c r="E72" s="250"/>
      <c r="F72" s="30" t="s">
        <v>130</v>
      </c>
      <c r="G72" s="30"/>
      <c r="H72" s="46">
        <v>300000</v>
      </c>
      <c r="I72" s="155"/>
      <c r="J72" s="48"/>
      <c r="K72" s="155" t="s">
        <v>2</v>
      </c>
      <c r="L72" s="62">
        <v>3</v>
      </c>
      <c r="M72" s="50" t="s">
        <v>74</v>
      </c>
      <c r="N72" s="96">
        <v>900000</v>
      </c>
      <c r="O72" s="250"/>
      <c r="P72" s="250"/>
      <c r="Q72" s="254"/>
      <c r="R72" s="250"/>
      <c r="S72" s="250"/>
      <c r="T72" s="30" t="s">
        <v>130</v>
      </c>
      <c r="U72" s="30"/>
      <c r="V72" s="46">
        <v>300000</v>
      </c>
      <c r="W72" s="155"/>
      <c r="X72" s="48"/>
      <c r="Y72" s="155" t="s">
        <v>2</v>
      </c>
      <c r="Z72" s="62">
        <v>3</v>
      </c>
      <c r="AA72" s="50" t="s">
        <v>74</v>
      </c>
      <c r="AB72" s="201">
        <v>900000</v>
      </c>
      <c r="AC72" s="193"/>
    </row>
    <row r="73" spans="1:29" ht="12.95" customHeight="1">
      <c r="A73" s="250"/>
      <c r="B73" s="250"/>
      <c r="C73" s="254"/>
      <c r="D73" s="250"/>
      <c r="E73" s="250"/>
      <c r="F73" s="30" t="s">
        <v>131</v>
      </c>
      <c r="G73" s="30"/>
      <c r="H73" s="46">
        <v>5000000</v>
      </c>
      <c r="I73" s="155"/>
      <c r="J73" s="48"/>
      <c r="K73" s="155" t="s">
        <v>2</v>
      </c>
      <c r="L73" s="62">
        <v>2</v>
      </c>
      <c r="M73" s="50" t="s">
        <v>74</v>
      </c>
      <c r="N73" s="96">
        <v>10000000</v>
      </c>
      <c r="O73" s="250"/>
      <c r="P73" s="250"/>
      <c r="Q73" s="254"/>
      <c r="R73" s="250"/>
      <c r="S73" s="250"/>
      <c r="T73" s="30" t="s">
        <v>131</v>
      </c>
      <c r="U73" s="30"/>
      <c r="V73" s="46">
        <v>5000000</v>
      </c>
      <c r="W73" s="155"/>
      <c r="X73" s="48"/>
      <c r="Y73" s="155" t="s">
        <v>2</v>
      </c>
      <c r="Z73" s="62">
        <v>2</v>
      </c>
      <c r="AA73" s="50" t="s">
        <v>74</v>
      </c>
      <c r="AB73" s="201">
        <v>10000000</v>
      </c>
      <c r="AC73" s="193"/>
    </row>
    <row r="74" spans="1:29" ht="12.95" customHeight="1">
      <c r="A74" s="250"/>
      <c r="B74" s="250"/>
      <c r="C74" s="254"/>
      <c r="D74" s="250"/>
      <c r="E74" s="250"/>
      <c r="F74" s="30" t="s">
        <v>132</v>
      </c>
      <c r="G74" s="30"/>
      <c r="H74" s="46">
        <v>100000</v>
      </c>
      <c r="I74" s="155"/>
      <c r="J74" s="48"/>
      <c r="K74" s="155" t="s">
        <v>2</v>
      </c>
      <c r="L74" s="49">
        <v>12</v>
      </c>
      <c r="M74" s="50" t="s">
        <v>74</v>
      </c>
      <c r="N74" s="96">
        <v>1200000</v>
      </c>
      <c r="O74" s="250"/>
      <c r="P74" s="250"/>
      <c r="Q74" s="254"/>
      <c r="R74" s="250"/>
      <c r="S74" s="250"/>
      <c r="T74" s="30" t="s">
        <v>132</v>
      </c>
      <c r="U74" s="30"/>
      <c r="V74" s="46">
        <v>116670</v>
      </c>
      <c r="W74" s="155"/>
      <c r="X74" s="48"/>
      <c r="Y74" s="155" t="s">
        <v>2</v>
      </c>
      <c r="Z74" s="49">
        <v>12</v>
      </c>
      <c r="AA74" s="50" t="s">
        <v>74</v>
      </c>
      <c r="AB74" s="201">
        <v>1400000</v>
      </c>
      <c r="AC74" s="193"/>
    </row>
    <row r="75" spans="1:29" ht="12.95" customHeight="1">
      <c r="A75" s="250"/>
      <c r="B75" s="250"/>
      <c r="C75" s="254"/>
      <c r="D75" s="250"/>
      <c r="E75" s="250"/>
      <c r="F75" s="30" t="s">
        <v>133</v>
      </c>
      <c r="G75" s="30"/>
      <c r="H75" s="46">
        <v>170000</v>
      </c>
      <c r="I75" s="155"/>
      <c r="J75" s="48"/>
      <c r="K75" s="155" t="s">
        <v>2</v>
      </c>
      <c r="L75" s="49">
        <v>12</v>
      </c>
      <c r="M75" s="50" t="s">
        <v>74</v>
      </c>
      <c r="N75" s="96">
        <v>2040000</v>
      </c>
      <c r="O75" s="250"/>
      <c r="P75" s="250"/>
      <c r="Q75" s="254"/>
      <c r="R75" s="250"/>
      <c r="S75" s="250"/>
      <c r="T75" s="30" t="s">
        <v>133</v>
      </c>
      <c r="U75" s="30"/>
      <c r="V75" s="46">
        <v>150000</v>
      </c>
      <c r="W75" s="155"/>
      <c r="X75" s="48"/>
      <c r="Y75" s="155" t="s">
        <v>2</v>
      </c>
      <c r="Z75" s="49">
        <v>12</v>
      </c>
      <c r="AA75" s="50" t="s">
        <v>74</v>
      </c>
      <c r="AB75" s="201">
        <v>1800000</v>
      </c>
      <c r="AC75" s="193"/>
    </row>
    <row r="76" spans="1:29" ht="12.95" customHeight="1">
      <c r="A76" s="250"/>
      <c r="B76" s="250"/>
      <c r="C76" s="254"/>
      <c r="D76" s="250"/>
      <c r="E76" s="250"/>
      <c r="F76" s="30" t="s">
        <v>134</v>
      </c>
      <c r="G76" s="30"/>
      <c r="H76" s="46">
        <v>550000</v>
      </c>
      <c r="I76" s="155"/>
      <c r="J76" s="48"/>
      <c r="K76" s="155" t="s">
        <v>2</v>
      </c>
      <c r="L76" s="49">
        <v>12</v>
      </c>
      <c r="M76" s="50" t="s">
        <v>74</v>
      </c>
      <c r="N76" s="96">
        <v>6600000</v>
      </c>
      <c r="O76" s="250"/>
      <c r="P76" s="250"/>
      <c r="Q76" s="254"/>
      <c r="R76" s="250"/>
      <c r="S76" s="250"/>
      <c r="T76" s="30" t="s">
        <v>134</v>
      </c>
      <c r="U76" s="30"/>
      <c r="V76" s="46">
        <v>550000</v>
      </c>
      <c r="W76" s="155"/>
      <c r="X76" s="48"/>
      <c r="Y76" s="155" t="s">
        <v>2</v>
      </c>
      <c r="Z76" s="49">
        <v>12</v>
      </c>
      <c r="AA76" s="50" t="s">
        <v>74</v>
      </c>
      <c r="AB76" s="201">
        <v>6600000</v>
      </c>
      <c r="AC76" s="193"/>
    </row>
    <row r="77" spans="1:29" ht="12.95" customHeight="1">
      <c r="A77" s="250"/>
      <c r="B77" s="250"/>
      <c r="C77" s="254"/>
      <c r="D77" s="250"/>
      <c r="E77" s="250"/>
      <c r="F77" s="30" t="s">
        <v>135</v>
      </c>
      <c r="G77" s="30"/>
      <c r="H77" s="46">
        <v>200000</v>
      </c>
      <c r="I77" s="155"/>
      <c r="J77" s="48"/>
      <c r="K77" s="155" t="s">
        <v>2</v>
      </c>
      <c r="L77" s="49">
        <v>12</v>
      </c>
      <c r="M77" s="50" t="s">
        <v>74</v>
      </c>
      <c r="N77" s="96">
        <v>2400000</v>
      </c>
      <c r="O77" s="250"/>
      <c r="P77" s="250"/>
      <c r="Q77" s="254"/>
      <c r="R77" s="250"/>
      <c r="S77" s="250"/>
      <c r="T77" s="30" t="s">
        <v>135</v>
      </c>
      <c r="U77" s="30"/>
      <c r="V77" s="46"/>
      <c r="W77" s="155"/>
      <c r="X77" s="48"/>
      <c r="Y77" s="155"/>
      <c r="Z77" s="49"/>
      <c r="AA77" s="50"/>
      <c r="AB77" s="201">
        <v>0</v>
      </c>
      <c r="AC77" s="193"/>
    </row>
    <row r="78" spans="1:29" ht="12.95" customHeight="1">
      <c r="A78" s="250"/>
      <c r="B78" s="250"/>
      <c r="C78" s="254"/>
      <c r="D78" s="250"/>
      <c r="E78" s="250"/>
      <c r="F78" s="30" t="s">
        <v>136</v>
      </c>
      <c r="G78" s="30"/>
      <c r="H78" s="46">
        <v>600000</v>
      </c>
      <c r="I78" s="155"/>
      <c r="J78" s="48"/>
      <c r="K78" s="155" t="s">
        <v>2</v>
      </c>
      <c r="L78" s="49">
        <v>12</v>
      </c>
      <c r="M78" s="50" t="s">
        <v>74</v>
      </c>
      <c r="N78" s="96">
        <v>7200000</v>
      </c>
      <c r="O78" s="250"/>
      <c r="P78" s="250"/>
      <c r="Q78" s="254"/>
      <c r="R78" s="250"/>
      <c r="S78" s="250"/>
      <c r="T78" s="30" t="s">
        <v>136</v>
      </c>
      <c r="U78" s="30"/>
      <c r="V78" s="46">
        <v>333340</v>
      </c>
      <c r="W78" s="155"/>
      <c r="X78" s="48"/>
      <c r="Y78" s="155" t="s">
        <v>2</v>
      </c>
      <c r="Z78" s="49">
        <v>12</v>
      </c>
      <c r="AA78" s="50" t="s">
        <v>74</v>
      </c>
      <c r="AB78" s="201">
        <v>4000000</v>
      </c>
      <c r="AC78" s="193"/>
    </row>
    <row r="79" spans="1:29" ht="12.95" customHeight="1">
      <c r="A79" s="250"/>
      <c r="B79" s="250"/>
      <c r="C79" s="254"/>
      <c r="D79" s="250"/>
      <c r="E79" s="250"/>
      <c r="F79" s="107"/>
      <c r="G79" s="107"/>
      <c r="H79" s="51"/>
      <c r="I79" s="52"/>
      <c r="J79" s="57"/>
      <c r="K79" s="57"/>
      <c r="L79" s="55" t="s">
        <v>75</v>
      </c>
      <c r="M79" s="54"/>
      <c r="N79" s="97">
        <v>56580000</v>
      </c>
      <c r="O79" s="250"/>
      <c r="P79" s="250"/>
      <c r="Q79" s="254"/>
      <c r="R79" s="250"/>
      <c r="S79" s="250"/>
      <c r="T79" s="107"/>
      <c r="U79" s="107"/>
      <c r="V79" s="51"/>
      <c r="W79" s="52"/>
      <c r="X79" s="57"/>
      <c r="Y79" s="57"/>
      <c r="Z79" s="55" t="s">
        <v>75</v>
      </c>
      <c r="AA79" s="54"/>
      <c r="AB79" s="202">
        <v>47762000</v>
      </c>
      <c r="AC79" s="193"/>
    </row>
    <row r="80" spans="1:29" ht="12.95" customHeight="1">
      <c r="A80" s="250"/>
      <c r="B80" s="250"/>
      <c r="C80" s="254" t="s">
        <v>137</v>
      </c>
      <c r="D80" s="250"/>
      <c r="E80" s="249">
        <f>N83</f>
        <v>19020000</v>
      </c>
      <c r="F80" s="26" t="s">
        <v>138</v>
      </c>
      <c r="G80" s="26"/>
      <c r="H80" s="46">
        <v>550000</v>
      </c>
      <c r="I80" s="155"/>
      <c r="J80" s="48"/>
      <c r="K80" s="155" t="s">
        <v>2</v>
      </c>
      <c r="L80" s="49">
        <v>12</v>
      </c>
      <c r="M80" s="50" t="s">
        <v>74</v>
      </c>
      <c r="N80" s="96">
        <v>6600000</v>
      </c>
      <c r="O80" s="250"/>
      <c r="P80" s="250"/>
      <c r="Q80" s="254" t="s">
        <v>137</v>
      </c>
      <c r="R80" s="250"/>
      <c r="S80" s="249">
        <f>AB83</f>
        <v>13300000</v>
      </c>
      <c r="T80" s="26" t="s">
        <v>138</v>
      </c>
      <c r="U80" s="26"/>
      <c r="V80" s="46">
        <v>591670</v>
      </c>
      <c r="W80" s="155"/>
      <c r="X80" s="48"/>
      <c r="Y80" s="155" t="s">
        <v>2</v>
      </c>
      <c r="Z80" s="49">
        <v>12</v>
      </c>
      <c r="AA80" s="50" t="s">
        <v>74</v>
      </c>
      <c r="AB80" s="201">
        <v>7100000</v>
      </c>
      <c r="AC80" s="193"/>
    </row>
    <row r="81" spans="1:29" ht="12.95" customHeight="1">
      <c r="A81" s="250"/>
      <c r="B81" s="250"/>
      <c r="C81" s="254"/>
      <c r="D81" s="250"/>
      <c r="E81" s="250"/>
      <c r="F81" s="30" t="s">
        <v>139</v>
      </c>
      <c r="G81" s="30"/>
      <c r="H81" s="46">
        <v>1000000</v>
      </c>
      <c r="I81" s="155"/>
      <c r="J81" s="48"/>
      <c r="K81" s="155" t="s">
        <v>2</v>
      </c>
      <c r="L81" s="49">
        <v>12</v>
      </c>
      <c r="M81" s="50" t="s">
        <v>74</v>
      </c>
      <c r="N81" s="96">
        <v>12000000</v>
      </c>
      <c r="O81" s="250"/>
      <c r="P81" s="250"/>
      <c r="Q81" s="254"/>
      <c r="R81" s="250"/>
      <c r="S81" s="250"/>
      <c r="T81" s="30" t="s">
        <v>139</v>
      </c>
      <c r="U81" s="30"/>
      <c r="V81" s="46">
        <v>458330</v>
      </c>
      <c r="W81" s="155"/>
      <c r="X81" s="48"/>
      <c r="Y81" s="155" t="s">
        <v>2</v>
      </c>
      <c r="Z81" s="49">
        <v>12</v>
      </c>
      <c r="AA81" s="50" t="s">
        <v>74</v>
      </c>
      <c r="AB81" s="201">
        <v>5500000</v>
      </c>
      <c r="AC81" s="193"/>
    </row>
    <row r="82" spans="1:29" ht="12.95" customHeight="1">
      <c r="A82" s="250"/>
      <c r="B82" s="250"/>
      <c r="C82" s="254"/>
      <c r="D82" s="250"/>
      <c r="E82" s="250"/>
      <c r="F82" s="30" t="s">
        <v>140</v>
      </c>
      <c r="G82" s="30"/>
      <c r="H82" s="46">
        <v>35000</v>
      </c>
      <c r="I82" s="155"/>
      <c r="J82" s="48"/>
      <c r="K82" s="155" t="s">
        <v>2</v>
      </c>
      <c r="L82" s="49">
        <v>12</v>
      </c>
      <c r="M82" s="50" t="s">
        <v>74</v>
      </c>
      <c r="N82" s="96">
        <v>420000</v>
      </c>
      <c r="O82" s="250"/>
      <c r="P82" s="250"/>
      <c r="Q82" s="254"/>
      <c r="R82" s="250"/>
      <c r="S82" s="250"/>
      <c r="T82" s="30" t="s">
        <v>140</v>
      </c>
      <c r="U82" s="30"/>
      <c r="V82" s="46">
        <v>58330</v>
      </c>
      <c r="W82" s="155"/>
      <c r="X82" s="48"/>
      <c r="Y82" s="155" t="s">
        <v>2</v>
      </c>
      <c r="Z82" s="49">
        <v>12</v>
      </c>
      <c r="AA82" s="50" t="s">
        <v>74</v>
      </c>
      <c r="AB82" s="201">
        <v>700000</v>
      </c>
      <c r="AC82" s="193"/>
    </row>
    <row r="83" spans="1:29" ht="12.95" customHeight="1">
      <c r="A83" s="250"/>
      <c r="B83" s="250"/>
      <c r="C83" s="254"/>
      <c r="D83" s="250"/>
      <c r="E83" s="250"/>
      <c r="F83" s="107"/>
      <c r="G83" s="107"/>
      <c r="H83" s="51"/>
      <c r="I83" s="52"/>
      <c r="J83" s="57"/>
      <c r="K83" s="57"/>
      <c r="L83" s="55" t="s">
        <v>75</v>
      </c>
      <c r="M83" s="54"/>
      <c r="N83" s="97">
        <v>19020000</v>
      </c>
      <c r="O83" s="250"/>
      <c r="P83" s="250"/>
      <c r="Q83" s="254"/>
      <c r="R83" s="250"/>
      <c r="S83" s="250"/>
      <c r="T83" s="107"/>
      <c r="U83" s="107"/>
      <c r="V83" s="51"/>
      <c r="W83" s="52"/>
      <c r="X83" s="57"/>
      <c r="Y83" s="57"/>
      <c r="Z83" s="55" t="s">
        <v>75</v>
      </c>
      <c r="AA83" s="54"/>
      <c r="AB83" s="202">
        <v>13300000</v>
      </c>
      <c r="AC83" s="193"/>
    </row>
    <row r="84" spans="1:29" ht="12.95" customHeight="1">
      <c r="A84" s="250"/>
      <c r="B84" s="250"/>
      <c r="C84" s="254" t="s">
        <v>141</v>
      </c>
      <c r="D84" s="250"/>
      <c r="E84" s="249">
        <f>N98</f>
        <v>14150000</v>
      </c>
      <c r="F84" s="26" t="s">
        <v>142</v>
      </c>
      <c r="G84" s="26"/>
      <c r="H84" s="58">
        <v>210000</v>
      </c>
      <c r="I84" s="66"/>
      <c r="J84" s="63"/>
      <c r="K84" s="155" t="s">
        <v>2</v>
      </c>
      <c r="L84" s="68">
        <v>2</v>
      </c>
      <c r="M84" s="59" t="s">
        <v>74</v>
      </c>
      <c r="N84" s="126">
        <v>420000</v>
      </c>
      <c r="O84" s="250"/>
      <c r="P84" s="250"/>
      <c r="Q84" s="254" t="s">
        <v>141</v>
      </c>
      <c r="R84" s="250"/>
      <c r="S84" s="249">
        <f>AB98</f>
        <v>12177000</v>
      </c>
      <c r="T84" s="26" t="s">
        <v>142</v>
      </c>
      <c r="U84" s="26"/>
      <c r="V84" s="58">
        <v>210000</v>
      </c>
      <c r="W84" s="66"/>
      <c r="X84" s="63"/>
      <c r="Y84" s="155" t="s">
        <v>2</v>
      </c>
      <c r="Z84" s="68">
        <v>2</v>
      </c>
      <c r="AA84" s="59" t="s">
        <v>74</v>
      </c>
      <c r="AB84" s="201">
        <v>420000</v>
      </c>
      <c r="AC84" s="193"/>
    </row>
    <row r="85" spans="1:29" ht="12.95" customHeight="1">
      <c r="A85" s="250"/>
      <c r="B85" s="250"/>
      <c r="C85" s="254"/>
      <c r="D85" s="250"/>
      <c r="E85" s="250"/>
      <c r="F85" s="30" t="s">
        <v>143</v>
      </c>
      <c r="G85" s="30"/>
      <c r="H85" s="46">
        <v>250000</v>
      </c>
      <c r="I85" s="155"/>
      <c r="J85" s="48"/>
      <c r="K85" s="155" t="s">
        <v>2</v>
      </c>
      <c r="L85" s="69">
        <v>3</v>
      </c>
      <c r="M85" s="50" t="s">
        <v>74</v>
      </c>
      <c r="N85" s="96">
        <v>750000</v>
      </c>
      <c r="O85" s="250"/>
      <c r="P85" s="250"/>
      <c r="Q85" s="254"/>
      <c r="R85" s="250"/>
      <c r="S85" s="250"/>
      <c r="T85" s="30" t="s">
        <v>143</v>
      </c>
      <c r="U85" s="30"/>
      <c r="V85" s="46">
        <v>100000</v>
      </c>
      <c r="W85" s="155"/>
      <c r="X85" s="48"/>
      <c r="Y85" s="155" t="s">
        <v>2</v>
      </c>
      <c r="Z85" s="69">
        <v>3</v>
      </c>
      <c r="AA85" s="50" t="s">
        <v>74</v>
      </c>
      <c r="AB85" s="201">
        <v>300000</v>
      </c>
      <c r="AC85" s="193"/>
    </row>
    <row r="86" spans="1:29" ht="12.95" customHeight="1">
      <c r="A86" s="250"/>
      <c r="B86" s="250"/>
      <c r="C86" s="254"/>
      <c r="D86" s="250"/>
      <c r="E86" s="250"/>
      <c r="F86" s="30" t="s">
        <v>144</v>
      </c>
      <c r="G86" s="30"/>
      <c r="H86" s="46">
        <v>500000</v>
      </c>
      <c r="I86" s="155"/>
      <c r="J86" s="48"/>
      <c r="K86" s="155" t="s">
        <v>2</v>
      </c>
      <c r="L86" s="69">
        <v>2</v>
      </c>
      <c r="M86" s="50" t="s">
        <v>74</v>
      </c>
      <c r="N86" s="96">
        <v>1000000</v>
      </c>
      <c r="O86" s="250"/>
      <c r="P86" s="250"/>
      <c r="Q86" s="254"/>
      <c r="R86" s="250"/>
      <c r="S86" s="250"/>
      <c r="T86" s="30" t="s">
        <v>144</v>
      </c>
      <c r="U86" s="30"/>
      <c r="V86" s="46">
        <v>500000</v>
      </c>
      <c r="W86" s="155"/>
      <c r="X86" s="48"/>
      <c r="Y86" s="155" t="s">
        <v>2</v>
      </c>
      <c r="Z86" s="69">
        <v>2</v>
      </c>
      <c r="AA86" s="50" t="s">
        <v>74</v>
      </c>
      <c r="AB86" s="201">
        <v>1000000</v>
      </c>
      <c r="AC86" s="193"/>
    </row>
    <row r="87" spans="1:29" ht="12.95" customHeight="1">
      <c r="A87" s="250"/>
      <c r="B87" s="250"/>
      <c r="C87" s="254"/>
      <c r="D87" s="250"/>
      <c r="E87" s="250"/>
      <c r="F87" s="30" t="s">
        <v>145</v>
      </c>
      <c r="G87" s="30"/>
      <c r="H87" s="46">
        <v>50000</v>
      </c>
      <c r="I87" s="155"/>
      <c r="J87" s="48"/>
      <c r="K87" s="155" t="s">
        <v>2</v>
      </c>
      <c r="L87" s="62">
        <v>1</v>
      </c>
      <c r="M87" s="50" t="s">
        <v>74</v>
      </c>
      <c r="N87" s="96">
        <v>50000</v>
      </c>
      <c r="O87" s="250"/>
      <c r="P87" s="250"/>
      <c r="Q87" s="254"/>
      <c r="R87" s="250"/>
      <c r="S87" s="250"/>
      <c r="T87" s="30" t="s">
        <v>145</v>
      </c>
      <c r="U87" s="30"/>
      <c r="V87" s="46">
        <v>27000</v>
      </c>
      <c r="W87" s="155"/>
      <c r="X87" s="48"/>
      <c r="Y87" s="155" t="s">
        <v>2</v>
      </c>
      <c r="Z87" s="62">
        <v>1</v>
      </c>
      <c r="AA87" s="50" t="s">
        <v>74</v>
      </c>
      <c r="AB87" s="201">
        <v>27000</v>
      </c>
      <c r="AC87" s="193"/>
    </row>
    <row r="88" spans="1:29" ht="12.95" customHeight="1">
      <c r="A88" s="250"/>
      <c r="B88" s="250"/>
      <c r="C88" s="254"/>
      <c r="D88" s="250"/>
      <c r="E88" s="250"/>
      <c r="F88" s="30" t="s">
        <v>146</v>
      </c>
      <c r="G88" s="30"/>
      <c r="H88" s="46">
        <v>50000</v>
      </c>
      <c r="I88" s="155"/>
      <c r="J88" s="48"/>
      <c r="K88" s="155" t="s">
        <v>2</v>
      </c>
      <c r="L88" s="62">
        <v>1</v>
      </c>
      <c r="M88" s="50" t="s">
        <v>74</v>
      </c>
      <c r="N88" s="96">
        <v>50000</v>
      </c>
      <c r="O88" s="250"/>
      <c r="P88" s="250"/>
      <c r="Q88" s="254"/>
      <c r="R88" s="250"/>
      <c r="S88" s="250"/>
      <c r="T88" s="30" t="s">
        <v>146</v>
      </c>
      <c r="U88" s="30"/>
      <c r="V88" s="46">
        <v>50000</v>
      </c>
      <c r="W88" s="155"/>
      <c r="X88" s="48"/>
      <c r="Y88" s="155" t="s">
        <v>2</v>
      </c>
      <c r="Z88" s="62">
        <v>1</v>
      </c>
      <c r="AA88" s="50" t="s">
        <v>74</v>
      </c>
      <c r="AB88" s="201">
        <v>50000</v>
      </c>
      <c r="AC88" s="193"/>
    </row>
    <row r="89" spans="1:29" ht="12.95" customHeight="1">
      <c r="A89" s="250"/>
      <c r="B89" s="250"/>
      <c r="C89" s="254"/>
      <c r="D89" s="250"/>
      <c r="E89" s="250"/>
      <c r="F89" s="30" t="s">
        <v>147</v>
      </c>
      <c r="G89" s="30"/>
      <c r="H89" s="46">
        <v>3000000</v>
      </c>
      <c r="I89" s="155"/>
      <c r="J89" s="48"/>
      <c r="K89" s="155" t="s">
        <v>2</v>
      </c>
      <c r="L89" s="62">
        <v>2</v>
      </c>
      <c r="M89" s="50" t="s">
        <v>74</v>
      </c>
      <c r="N89" s="96">
        <v>6000000</v>
      </c>
      <c r="O89" s="250"/>
      <c r="P89" s="250"/>
      <c r="Q89" s="254"/>
      <c r="R89" s="250"/>
      <c r="S89" s="250"/>
      <c r="T89" s="30" t="s">
        <v>147</v>
      </c>
      <c r="U89" s="30"/>
      <c r="V89" s="46">
        <v>3000000</v>
      </c>
      <c r="W89" s="155"/>
      <c r="X89" s="48"/>
      <c r="Y89" s="155" t="s">
        <v>2</v>
      </c>
      <c r="Z89" s="62">
        <v>2</v>
      </c>
      <c r="AA89" s="50" t="s">
        <v>74</v>
      </c>
      <c r="AB89" s="201">
        <v>6000000</v>
      </c>
      <c r="AC89" s="193"/>
    </row>
    <row r="90" spans="1:29" ht="12.95" customHeight="1">
      <c r="A90" s="250"/>
      <c r="B90" s="250"/>
      <c r="C90" s="254"/>
      <c r="D90" s="250"/>
      <c r="E90" s="250"/>
      <c r="F90" s="30" t="s">
        <v>148</v>
      </c>
      <c r="G90" s="30"/>
      <c r="H90" s="46">
        <v>2000000</v>
      </c>
      <c r="I90" s="155"/>
      <c r="J90" s="48"/>
      <c r="K90" s="155" t="s">
        <v>2</v>
      </c>
      <c r="L90" s="62">
        <v>1</v>
      </c>
      <c r="M90" s="50" t="s">
        <v>74</v>
      </c>
      <c r="N90" s="96">
        <v>2000000</v>
      </c>
      <c r="O90" s="250"/>
      <c r="P90" s="250"/>
      <c r="Q90" s="254"/>
      <c r="R90" s="250"/>
      <c r="S90" s="250"/>
      <c r="T90" s="30" t="s">
        <v>148</v>
      </c>
      <c r="U90" s="30"/>
      <c r="V90" s="46">
        <v>500000</v>
      </c>
      <c r="W90" s="155"/>
      <c r="X90" s="48"/>
      <c r="Y90" s="155" t="s">
        <v>2</v>
      </c>
      <c r="Z90" s="62">
        <v>2</v>
      </c>
      <c r="AA90" s="50" t="s">
        <v>74</v>
      </c>
      <c r="AB90" s="201">
        <v>1000000</v>
      </c>
      <c r="AC90" s="193"/>
    </row>
    <row r="91" spans="1:29" ht="12.95" customHeight="1">
      <c r="A91" s="250"/>
      <c r="B91" s="250"/>
      <c r="C91" s="254"/>
      <c r="D91" s="250"/>
      <c r="E91" s="250"/>
      <c r="F91" s="30" t="s">
        <v>149</v>
      </c>
      <c r="G91" s="30"/>
      <c r="H91" s="46">
        <v>600000</v>
      </c>
      <c r="I91" s="155"/>
      <c r="J91" s="48"/>
      <c r="K91" s="155" t="s">
        <v>2</v>
      </c>
      <c r="L91" s="62">
        <v>1</v>
      </c>
      <c r="M91" s="50" t="s">
        <v>74</v>
      </c>
      <c r="N91" s="96">
        <v>600000</v>
      </c>
      <c r="O91" s="250"/>
      <c r="P91" s="250"/>
      <c r="Q91" s="254"/>
      <c r="R91" s="250"/>
      <c r="S91" s="250"/>
      <c r="T91" s="30" t="s">
        <v>149</v>
      </c>
      <c r="U91" s="30"/>
      <c r="V91" s="46">
        <v>120000</v>
      </c>
      <c r="W91" s="155"/>
      <c r="X91" s="48"/>
      <c r="Y91" s="155" t="s">
        <v>2</v>
      </c>
      <c r="Z91" s="62">
        <v>5</v>
      </c>
      <c r="AA91" s="50" t="s">
        <v>74</v>
      </c>
      <c r="AB91" s="201">
        <v>600000</v>
      </c>
      <c r="AC91" s="193"/>
    </row>
    <row r="92" spans="1:29" ht="12.95" customHeight="1">
      <c r="A92" s="250"/>
      <c r="B92" s="250"/>
      <c r="C92" s="254"/>
      <c r="D92" s="250"/>
      <c r="E92" s="250"/>
      <c r="F92" s="30" t="s">
        <v>150</v>
      </c>
      <c r="G92" s="30"/>
      <c r="H92" s="46">
        <v>100000</v>
      </c>
      <c r="I92" s="155"/>
      <c r="J92" s="48"/>
      <c r="K92" s="155" t="s">
        <v>2</v>
      </c>
      <c r="L92" s="49">
        <v>12</v>
      </c>
      <c r="M92" s="50" t="s">
        <v>74</v>
      </c>
      <c r="N92" s="96">
        <v>1200000</v>
      </c>
      <c r="O92" s="250"/>
      <c r="P92" s="250"/>
      <c r="Q92" s="254"/>
      <c r="R92" s="250"/>
      <c r="S92" s="250"/>
      <c r="T92" s="30" t="s">
        <v>150</v>
      </c>
      <c r="U92" s="30"/>
      <c r="V92" s="46">
        <v>100000</v>
      </c>
      <c r="W92" s="155"/>
      <c r="X92" s="48"/>
      <c r="Y92" s="155" t="s">
        <v>2</v>
      </c>
      <c r="Z92" s="49">
        <v>12</v>
      </c>
      <c r="AA92" s="50" t="s">
        <v>74</v>
      </c>
      <c r="AB92" s="201">
        <v>1200000</v>
      </c>
      <c r="AC92" s="193"/>
    </row>
    <row r="93" spans="1:29" ht="12.95" customHeight="1">
      <c r="A93" s="250"/>
      <c r="B93" s="250"/>
      <c r="C93" s="254"/>
      <c r="D93" s="250"/>
      <c r="E93" s="250"/>
      <c r="F93" s="30" t="s">
        <v>151</v>
      </c>
      <c r="G93" s="30"/>
      <c r="H93" s="46">
        <v>20000</v>
      </c>
      <c r="I93" s="155"/>
      <c r="J93" s="48"/>
      <c r="K93" s="155" t="s">
        <v>2</v>
      </c>
      <c r="L93" s="49">
        <v>24</v>
      </c>
      <c r="M93" s="50" t="s">
        <v>74</v>
      </c>
      <c r="N93" s="96">
        <v>480000</v>
      </c>
      <c r="O93" s="250"/>
      <c r="P93" s="250"/>
      <c r="Q93" s="254"/>
      <c r="R93" s="250"/>
      <c r="S93" s="250"/>
      <c r="T93" s="30" t="s">
        <v>151</v>
      </c>
      <c r="U93" s="30"/>
      <c r="V93" s="46">
        <v>20000</v>
      </c>
      <c r="W93" s="155"/>
      <c r="X93" s="48"/>
      <c r="Y93" s="155" t="s">
        <v>2</v>
      </c>
      <c r="Z93" s="49">
        <v>24</v>
      </c>
      <c r="AA93" s="50" t="s">
        <v>74</v>
      </c>
      <c r="AB93" s="201">
        <v>480000</v>
      </c>
      <c r="AC93" s="193"/>
    </row>
    <row r="94" spans="1:29" ht="12.95" customHeight="1">
      <c r="A94" s="250"/>
      <c r="B94" s="250"/>
      <c r="C94" s="254"/>
      <c r="D94" s="250"/>
      <c r="E94" s="250"/>
      <c r="F94" s="30" t="s">
        <v>152</v>
      </c>
      <c r="G94" s="30"/>
      <c r="H94" s="46">
        <v>25000</v>
      </c>
      <c r="I94" s="155"/>
      <c r="J94" s="48"/>
      <c r="K94" s="155" t="s">
        <v>2</v>
      </c>
      <c r="L94" s="49">
        <v>12</v>
      </c>
      <c r="M94" s="50" t="s">
        <v>74</v>
      </c>
      <c r="N94" s="96">
        <v>300000</v>
      </c>
      <c r="O94" s="250"/>
      <c r="P94" s="250"/>
      <c r="Q94" s="254"/>
      <c r="R94" s="250"/>
      <c r="S94" s="250"/>
      <c r="T94" s="30" t="s">
        <v>152</v>
      </c>
      <c r="U94" s="30"/>
      <c r="V94" s="46">
        <v>25000</v>
      </c>
      <c r="W94" s="155"/>
      <c r="X94" s="48"/>
      <c r="Y94" s="155" t="s">
        <v>2</v>
      </c>
      <c r="Z94" s="49">
        <v>12</v>
      </c>
      <c r="AA94" s="50" t="s">
        <v>74</v>
      </c>
      <c r="AB94" s="201">
        <v>300000</v>
      </c>
      <c r="AC94" s="193"/>
    </row>
    <row r="95" spans="1:29" ht="12.95" customHeight="1">
      <c r="A95" s="250"/>
      <c r="B95" s="250"/>
      <c r="C95" s="254"/>
      <c r="D95" s="250"/>
      <c r="E95" s="250"/>
      <c r="F95" s="30" t="s">
        <v>153</v>
      </c>
      <c r="G95" s="30"/>
      <c r="H95" s="46">
        <v>500000</v>
      </c>
      <c r="I95" s="155"/>
      <c r="J95" s="48"/>
      <c r="K95" s="155" t="s">
        <v>2</v>
      </c>
      <c r="L95" s="62">
        <v>1</v>
      </c>
      <c r="M95" s="50" t="s">
        <v>74</v>
      </c>
      <c r="N95" s="96">
        <v>500000</v>
      </c>
      <c r="O95" s="250"/>
      <c r="P95" s="250"/>
      <c r="Q95" s="254"/>
      <c r="R95" s="250"/>
      <c r="S95" s="250"/>
      <c r="T95" s="30" t="s">
        <v>153</v>
      </c>
      <c r="U95" s="30"/>
      <c r="V95" s="46">
        <v>500000</v>
      </c>
      <c r="W95" s="155"/>
      <c r="X95" s="48"/>
      <c r="Y95" s="155" t="s">
        <v>2</v>
      </c>
      <c r="Z95" s="62">
        <v>1</v>
      </c>
      <c r="AA95" s="50" t="s">
        <v>74</v>
      </c>
      <c r="AB95" s="201">
        <v>500000</v>
      </c>
      <c r="AC95" s="193"/>
    </row>
    <row r="96" spans="1:29" ht="12.95" customHeight="1">
      <c r="A96" s="250"/>
      <c r="B96" s="250"/>
      <c r="C96" s="254"/>
      <c r="D96" s="250"/>
      <c r="E96" s="250"/>
      <c r="F96" s="30" t="s">
        <v>154</v>
      </c>
      <c r="G96" s="30"/>
      <c r="H96" s="46">
        <v>300000</v>
      </c>
      <c r="I96" s="155"/>
      <c r="J96" s="48"/>
      <c r="K96" s="155" t="s">
        <v>2</v>
      </c>
      <c r="L96" s="62">
        <v>1</v>
      </c>
      <c r="M96" s="50" t="s">
        <v>74</v>
      </c>
      <c r="N96" s="96">
        <v>300000</v>
      </c>
      <c r="O96" s="250"/>
      <c r="P96" s="250"/>
      <c r="Q96" s="254"/>
      <c r="R96" s="250"/>
      <c r="S96" s="250"/>
      <c r="T96" s="30" t="s">
        <v>154</v>
      </c>
      <c r="U96" s="30"/>
      <c r="V96" s="46">
        <v>300000</v>
      </c>
      <c r="W96" s="155"/>
      <c r="X96" s="48"/>
      <c r="Y96" s="155" t="s">
        <v>2</v>
      </c>
      <c r="Z96" s="62">
        <v>1</v>
      </c>
      <c r="AA96" s="50" t="s">
        <v>74</v>
      </c>
      <c r="AB96" s="201">
        <v>300000</v>
      </c>
      <c r="AC96" s="193"/>
    </row>
    <row r="97" spans="1:29" ht="12.95" customHeight="1">
      <c r="A97" s="250"/>
      <c r="B97" s="250"/>
      <c r="C97" s="254"/>
      <c r="D97" s="250"/>
      <c r="E97" s="250"/>
      <c r="F97" s="30" t="s">
        <v>155</v>
      </c>
      <c r="G97" s="30"/>
      <c r="H97" s="46">
        <v>500000</v>
      </c>
      <c r="I97" s="155"/>
      <c r="J97" s="48"/>
      <c r="K97" s="155" t="s">
        <v>2</v>
      </c>
      <c r="L97" s="62">
        <v>1</v>
      </c>
      <c r="M97" s="50" t="s">
        <v>74</v>
      </c>
      <c r="N97" s="96">
        <v>500000</v>
      </c>
      <c r="O97" s="250"/>
      <c r="P97" s="250"/>
      <c r="Q97" s="254"/>
      <c r="R97" s="250"/>
      <c r="S97" s="250"/>
      <c r="T97" s="30" t="s">
        <v>155</v>
      </c>
      <c r="U97" s="30"/>
      <c r="V97" s="46"/>
      <c r="W97" s="155"/>
      <c r="X97" s="48"/>
      <c r="Y97" s="155"/>
      <c r="Z97" s="62"/>
      <c r="AA97" s="50"/>
      <c r="AB97" s="201">
        <v>0</v>
      </c>
      <c r="AC97" s="193"/>
    </row>
    <row r="98" spans="1:29" ht="12.95" customHeight="1">
      <c r="A98" s="250"/>
      <c r="B98" s="250"/>
      <c r="C98" s="254"/>
      <c r="D98" s="250"/>
      <c r="E98" s="250"/>
      <c r="F98" s="107"/>
      <c r="G98" s="107"/>
      <c r="H98" s="51"/>
      <c r="I98" s="52"/>
      <c r="J98" s="57"/>
      <c r="K98" s="57"/>
      <c r="L98" s="55" t="s">
        <v>75</v>
      </c>
      <c r="M98" s="54"/>
      <c r="N98" s="97">
        <v>14150000</v>
      </c>
      <c r="O98" s="250"/>
      <c r="P98" s="250"/>
      <c r="Q98" s="254"/>
      <c r="R98" s="250"/>
      <c r="S98" s="250"/>
      <c r="T98" s="107"/>
      <c r="U98" s="107"/>
      <c r="V98" s="51"/>
      <c r="W98" s="52"/>
      <c r="X98" s="57"/>
      <c r="Y98" s="57"/>
      <c r="Z98" s="55" t="s">
        <v>75</v>
      </c>
      <c r="AA98" s="54"/>
      <c r="AB98" s="202">
        <v>12177000</v>
      </c>
      <c r="AC98" s="193"/>
    </row>
    <row r="99" spans="1:29" ht="12.95" customHeight="1">
      <c r="A99" s="250"/>
      <c r="B99" s="250"/>
      <c r="C99" s="254" t="s">
        <v>156</v>
      </c>
      <c r="D99" s="250"/>
      <c r="E99" s="249">
        <f>N101</f>
        <v>14400000</v>
      </c>
      <c r="F99" s="26" t="s">
        <v>157</v>
      </c>
      <c r="G99" s="26"/>
      <c r="H99" s="58">
        <v>1000000</v>
      </c>
      <c r="I99" s="66"/>
      <c r="J99" s="63"/>
      <c r="K99" s="155" t="s">
        <v>2</v>
      </c>
      <c r="L99" s="64">
        <v>12</v>
      </c>
      <c r="M99" s="59" t="s">
        <v>74</v>
      </c>
      <c r="N99" s="126">
        <v>12000000</v>
      </c>
      <c r="O99" s="250"/>
      <c r="P99" s="250"/>
      <c r="Q99" s="254" t="s">
        <v>156</v>
      </c>
      <c r="R99" s="250"/>
      <c r="S99" s="249">
        <f>AB101</f>
        <v>17400000</v>
      </c>
      <c r="T99" s="26" t="s">
        <v>157</v>
      </c>
      <c r="U99" s="26"/>
      <c r="V99" s="58">
        <v>1200000</v>
      </c>
      <c r="W99" s="66"/>
      <c r="X99" s="63"/>
      <c r="Y99" s="155" t="s">
        <v>2</v>
      </c>
      <c r="Z99" s="64">
        <v>12</v>
      </c>
      <c r="AA99" s="59" t="s">
        <v>74</v>
      </c>
      <c r="AB99" s="201">
        <v>14400000</v>
      </c>
      <c r="AC99" s="193"/>
    </row>
    <row r="100" spans="1:29" ht="12.95" customHeight="1">
      <c r="A100" s="250"/>
      <c r="B100" s="250"/>
      <c r="C100" s="254"/>
      <c r="D100" s="250"/>
      <c r="E100" s="250"/>
      <c r="F100" s="30" t="s">
        <v>158</v>
      </c>
      <c r="G100" s="30"/>
      <c r="H100" s="46">
        <v>200000</v>
      </c>
      <c r="I100" s="155"/>
      <c r="J100" s="48"/>
      <c r="K100" s="155" t="s">
        <v>2</v>
      </c>
      <c r="L100" s="49">
        <v>12</v>
      </c>
      <c r="M100" s="50" t="s">
        <v>74</v>
      </c>
      <c r="N100" s="96">
        <v>2400000</v>
      </c>
      <c r="O100" s="250"/>
      <c r="P100" s="250"/>
      <c r="Q100" s="254"/>
      <c r="R100" s="250"/>
      <c r="S100" s="250"/>
      <c r="T100" s="30" t="s">
        <v>158</v>
      </c>
      <c r="U100" s="30"/>
      <c r="V100" s="46">
        <v>250000</v>
      </c>
      <c r="W100" s="155"/>
      <c r="X100" s="48"/>
      <c r="Y100" s="155" t="s">
        <v>2</v>
      </c>
      <c r="Z100" s="49">
        <v>12</v>
      </c>
      <c r="AA100" s="50" t="s">
        <v>74</v>
      </c>
      <c r="AB100" s="201">
        <v>3000000</v>
      </c>
      <c r="AC100" s="193"/>
    </row>
    <row r="101" spans="1:29" ht="12.95" customHeight="1">
      <c r="A101" s="250"/>
      <c r="B101" s="250"/>
      <c r="C101" s="254"/>
      <c r="D101" s="250"/>
      <c r="E101" s="250"/>
      <c r="F101" s="107"/>
      <c r="G101" s="107"/>
      <c r="H101" s="51"/>
      <c r="I101" s="52"/>
      <c r="J101" s="57"/>
      <c r="K101" s="57"/>
      <c r="L101" s="55" t="s">
        <v>75</v>
      </c>
      <c r="M101" s="54"/>
      <c r="N101" s="97">
        <v>14400000</v>
      </c>
      <c r="O101" s="250"/>
      <c r="P101" s="250"/>
      <c r="Q101" s="254"/>
      <c r="R101" s="250"/>
      <c r="S101" s="250"/>
      <c r="T101" s="107"/>
      <c r="U101" s="107"/>
      <c r="V101" s="51"/>
      <c r="W101" s="52"/>
      <c r="X101" s="57"/>
      <c r="Y101" s="57"/>
      <c r="Z101" s="55" t="s">
        <v>75</v>
      </c>
      <c r="AA101" s="54"/>
      <c r="AB101" s="202">
        <v>17400000</v>
      </c>
      <c r="AC101" s="193"/>
    </row>
    <row r="102" spans="1:29" ht="12.95" customHeight="1">
      <c r="A102" s="250"/>
      <c r="B102" s="250"/>
      <c r="C102" s="254" t="s">
        <v>159</v>
      </c>
      <c r="D102" s="250"/>
      <c r="E102" s="249">
        <f>N104</f>
        <v>22800000</v>
      </c>
      <c r="F102" s="25" t="s">
        <v>160</v>
      </c>
      <c r="G102" s="26"/>
      <c r="H102" s="58">
        <v>1200000</v>
      </c>
      <c r="I102" s="66"/>
      <c r="J102" s="63"/>
      <c r="K102" s="155" t="s">
        <v>2</v>
      </c>
      <c r="L102" s="64">
        <v>12</v>
      </c>
      <c r="M102" s="59" t="s">
        <v>74</v>
      </c>
      <c r="N102" s="126">
        <v>14400000</v>
      </c>
      <c r="O102" s="250"/>
      <c r="P102" s="250"/>
      <c r="Q102" s="254" t="s">
        <v>159</v>
      </c>
      <c r="R102" s="250"/>
      <c r="S102" s="249">
        <f>AB104</f>
        <v>15200000</v>
      </c>
      <c r="T102" s="25" t="s">
        <v>160</v>
      </c>
      <c r="U102" s="26"/>
      <c r="V102" s="58">
        <v>1166670</v>
      </c>
      <c r="W102" s="66"/>
      <c r="X102" s="63"/>
      <c r="Y102" s="155" t="s">
        <v>2</v>
      </c>
      <c r="Z102" s="64">
        <v>12</v>
      </c>
      <c r="AA102" s="59" t="s">
        <v>74</v>
      </c>
      <c r="AB102" s="201">
        <v>14000000</v>
      </c>
      <c r="AC102" s="193"/>
    </row>
    <row r="103" spans="1:29" ht="12.95" customHeight="1">
      <c r="A103" s="250"/>
      <c r="B103" s="250"/>
      <c r="C103" s="254"/>
      <c r="D103" s="250"/>
      <c r="E103" s="249"/>
      <c r="F103" s="29" t="s">
        <v>161</v>
      </c>
      <c r="G103" s="30"/>
      <c r="H103" s="46">
        <v>700000</v>
      </c>
      <c r="I103" s="155"/>
      <c r="J103" s="48"/>
      <c r="K103" s="155" t="s">
        <v>2</v>
      </c>
      <c r="L103" s="49">
        <v>12</v>
      </c>
      <c r="M103" s="50" t="s">
        <v>74</v>
      </c>
      <c r="N103" s="96">
        <v>8400000</v>
      </c>
      <c r="O103" s="250"/>
      <c r="P103" s="250"/>
      <c r="Q103" s="254"/>
      <c r="R103" s="250"/>
      <c r="S103" s="249"/>
      <c r="T103" s="29" t="s">
        <v>161</v>
      </c>
      <c r="U103" s="30"/>
      <c r="V103" s="46">
        <v>100000</v>
      </c>
      <c r="W103" s="155"/>
      <c r="X103" s="48"/>
      <c r="Y103" s="155" t="s">
        <v>2</v>
      </c>
      <c r="Z103" s="49">
        <v>12</v>
      </c>
      <c r="AA103" s="50" t="s">
        <v>74</v>
      </c>
      <c r="AB103" s="201">
        <v>1200000</v>
      </c>
      <c r="AC103" s="193"/>
    </row>
    <row r="104" spans="1:29" ht="12.95" customHeight="1">
      <c r="A104" s="250"/>
      <c r="B104" s="250"/>
      <c r="C104" s="254"/>
      <c r="D104" s="250"/>
      <c r="E104" s="250"/>
      <c r="F104" s="108"/>
      <c r="G104" s="107"/>
      <c r="H104" s="51"/>
      <c r="I104" s="52"/>
      <c r="J104" s="57"/>
      <c r="K104" s="57"/>
      <c r="L104" s="55" t="s">
        <v>75</v>
      </c>
      <c r="M104" s="54"/>
      <c r="N104" s="97">
        <v>22800000</v>
      </c>
      <c r="O104" s="250"/>
      <c r="P104" s="250"/>
      <c r="Q104" s="254"/>
      <c r="R104" s="250"/>
      <c r="S104" s="250"/>
      <c r="T104" s="108"/>
      <c r="U104" s="107"/>
      <c r="V104" s="51"/>
      <c r="W104" s="52"/>
      <c r="X104" s="57"/>
      <c r="Y104" s="57"/>
      <c r="Z104" s="55" t="s">
        <v>75</v>
      </c>
      <c r="AA104" s="54"/>
      <c r="AB104" s="202">
        <v>15200000</v>
      </c>
      <c r="AC104" s="193"/>
    </row>
    <row r="105" spans="1:29" ht="12.95" customHeight="1">
      <c r="A105" s="40" t="s">
        <v>162</v>
      </c>
      <c r="B105" s="40"/>
      <c r="C105" s="152"/>
      <c r="D105" s="152"/>
      <c r="E105" s="148">
        <f>E106</f>
        <v>272994800</v>
      </c>
      <c r="F105" s="104"/>
      <c r="G105" s="105"/>
      <c r="H105" s="42"/>
      <c r="I105" s="43"/>
      <c r="J105" s="165"/>
      <c r="K105" s="165"/>
      <c r="L105" s="70"/>
      <c r="M105" s="71"/>
      <c r="N105" s="167">
        <f>N106</f>
        <v>272994800</v>
      </c>
      <c r="O105" s="40" t="s">
        <v>162</v>
      </c>
      <c r="P105" s="40"/>
      <c r="Q105" s="152"/>
      <c r="R105" s="152"/>
      <c r="S105" s="148">
        <f>S106</f>
        <v>494080000</v>
      </c>
      <c r="T105" s="104"/>
      <c r="U105" s="105"/>
      <c r="V105" s="42"/>
      <c r="W105" s="43"/>
      <c r="X105" s="165"/>
      <c r="Y105" s="165"/>
      <c r="Z105" s="70"/>
      <c r="AA105" s="71"/>
      <c r="AB105" s="203">
        <v>494080000</v>
      </c>
      <c r="AC105" s="193"/>
    </row>
    <row r="106" spans="1:29" ht="12.95" customHeight="1">
      <c r="A106" s="250"/>
      <c r="B106" s="40" t="s">
        <v>163</v>
      </c>
      <c r="C106" s="152"/>
      <c r="D106" s="152"/>
      <c r="E106" s="106">
        <f>SUM(E107:E120)</f>
        <v>272994800</v>
      </c>
      <c r="F106" s="104"/>
      <c r="G106" s="105"/>
      <c r="H106" s="42"/>
      <c r="I106" s="43"/>
      <c r="J106" s="165"/>
      <c r="K106" s="165"/>
      <c r="L106" s="165"/>
      <c r="M106" s="105"/>
      <c r="N106" s="126">
        <v>272994800</v>
      </c>
      <c r="O106" s="250"/>
      <c r="P106" s="40" t="s">
        <v>163</v>
      </c>
      <c r="Q106" s="152"/>
      <c r="R106" s="152"/>
      <c r="S106" s="106">
        <f>SUM(S107:S120)</f>
        <v>494080000</v>
      </c>
      <c r="T106" s="104"/>
      <c r="U106" s="105"/>
      <c r="V106" s="42"/>
      <c r="W106" s="43"/>
      <c r="X106" s="165"/>
      <c r="Y106" s="165"/>
      <c r="Z106" s="165"/>
      <c r="AA106" s="105"/>
      <c r="AB106" s="204">
        <v>494080000</v>
      </c>
      <c r="AC106" s="193"/>
    </row>
    <row r="107" spans="1:29" ht="12.95" customHeight="1">
      <c r="A107" s="250"/>
      <c r="B107" s="250"/>
      <c r="C107" s="254" t="s">
        <v>163</v>
      </c>
      <c r="D107" s="250"/>
      <c r="E107" s="249">
        <f>N108</f>
        <v>24000000</v>
      </c>
      <c r="F107" s="26" t="s">
        <v>164</v>
      </c>
      <c r="G107" s="26"/>
      <c r="H107" s="58">
        <v>2000000</v>
      </c>
      <c r="I107" s="66"/>
      <c r="J107" s="63"/>
      <c r="K107" s="155" t="s">
        <v>2</v>
      </c>
      <c r="L107" s="64">
        <v>12</v>
      </c>
      <c r="M107" s="59" t="s">
        <v>74</v>
      </c>
      <c r="N107" s="126">
        <v>24000000</v>
      </c>
      <c r="O107" s="250"/>
      <c r="P107" s="250"/>
      <c r="Q107" s="254" t="s">
        <v>163</v>
      </c>
      <c r="R107" s="250"/>
      <c r="S107" s="249">
        <f>AB108</f>
        <v>10000000</v>
      </c>
      <c r="T107" s="26" t="s">
        <v>164</v>
      </c>
      <c r="U107" s="26"/>
      <c r="V107" s="58">
        <v>833330</v>
      </c>
      <c r="W107" s="66"/>
      <c r="X107" s="63"/>
      <c r="Y107" s="155" t="s">
        <v>2</v>
      </c>
      <c r="Z107" s="64">
        <v>12</v>
      </c>
      <c r="AA107" s="59" t="s">
        <v>74</v>
      </c>
      <c r="AB107" s="204">
        <v>10000000</v>
      </c>
      <c r="AC107" s="193"/>
    </row>
    <row r="108" spans="1:29" ht="12.95" customHeight="1">
      <c r="A108" s="250"/>
      <c r="B108" s="250"/>
      <c r="C108" s="254"/>
      <c r="D108" s="250"/>
      <c r="E108" s="250"/>
      <c r="F108" s="30"/>
      <c r="G108" s="30"/>
      <c r="H108" s="46"/>
      <c r="I108" s="155"/>
      <c r="J108" s="32"/>
      <c r="K108" s="57"/>
      <c r="L108" s="49" t="s">
        <v>75</v>
      </c>
      <c r="M108" s="50"/>
      <c r="N108" s="128">
        <v>24000000</v>
      </c>
      <c r="O108" s="250"/>
      <c r="P108" s="250"/>
      <c r="Q108" s="254"/>
      <c r="R108" s="250"/>
      <c r="S108" s="250"/>
      <c r="T108" s="30"/>
      <c r="U108" s="30"/>
      <c r="V108" s="46"/>
      <c r="W108" s="155"/>
      <c r="X108" s="32"/>
      <c r="Y108" s="57"/>
      <c r="Z108" s="55" t="s">
        <v>75</v>
      </c>
      <c r="AA108" s="50"/>
      <c r="AB108" s="202">
        <v>10000000</v>
      </c>
      <c r="AC108" s="193"/>
    </row>
    <row r="109" spans="1:29" ht="12.95" customHeight="1">
      <c r="A109" s="250"/>
      <c r="B109" s="250"/>
      <c r="C109" s="254" t="s">
        <v>165</v>
      </c>
      <c r="D109" s="250"/>
      <c r="E109" s="266">
        <f>N112</f>
        <v>224000000</v>
      </c>
      <c r="F109" s="25" t="s">
        <v>166</v>
      </c>
      <c r="G109" s="26"/>
      <c r="H109" s="58">
        <v>2000000</v>
      </c>
      <c r="I109" s="66"/>
      <c r="J109" s="63"/>
      <c r="K109" s="155" t="s">
        <v>2</v>
      </c>
      <c r="L109" s="64">
        <v>12</v>
      </c>
      <c r="M109" s="59" t="s">
        <v>74</v>
      </c>
      <c r="N109" s="126">
        <v>24000000</v>
      </c>
      <c r="O109" s="250"/>
      <c r="P109" s="250"/>
      <c r="Q109" s="254" t="s">
        <v>165</v>
      </c>
      <c r="R109" s="250"/>
      <c r="S109" s="266">
        <f>AB112</f>
        <v>474634000</v>
      </c>
      <c r="T109" s="25" t="s">
        <v>166</v>
      </c>
      <c r="U109" s="26"/>
      <c r="V109" s="58">
        <v>27052830</v>
      </c>
      <c r="W109" s="66"/>
      <c r="X109" s="63"/>
      <c r="Y109" s="155" t="s">
        <v>2</v>
      </c>
      <c r="Z109" s="62">
        <v>12</v>
      </c>
      <c r="AA109" s="59" t="s">
        <v>74</v>
      </c>
      <c r="AB109" s="201">
        <v>324634000</v>
      </c>
      <c r="AC109" s="193"/>
    </row>
    <row r="110" spans="1:29" ht="12.95" customHeight="1">
      <c r="A110" s="250"/>
      <c r="B110" s="250"/>
      <c r="C110" s="254"/>
      <c r="D110" s="250"/>
      <c r="E110" s="266"/>
      <c r="F110" s="29" t="s">
        <v>167</v>
      </c>
      <c r="G110" s="30"/>
      <c r="H110" s="46">
        <v>100000000</v>
      </c>
      <c r="I110" s="155"/>
      <c r="J110" s="48"/>
      <c r="K110" s="155" t="s">
        <v>2</v>
      </c>
      <c r="L110" s="62">
        <v>1</v>
      </c>
      <c r="M110" s="50" t="s">
        <v>74</v>
      </c>
      <c r="N110" s="96">
        <v>100000000</v>
      </c>
      <c r="O110" s="250"/>
      <c r="P110" s="250"/>
      <c r="Q110" s="254"/>
      <c r="R110" s="250"/>
      <c r="S110" s="266"/>
      <c r="T110" s="29" t="s">
        <v>167</v>
      </c>
      <c r="U110" s="30"/>
      <c r="V110" s="46">
        <v>50000000</v>
      </c>
      <c r="W110" s="155"/>
      <c r="X110" s="48"/>
      <c r="Y110" s="155" t="s">
        <v>2</v>
      </c>
      <c r="Z110" s="62">
        <v>1</v>
      </c>
      <c r="AA110" s="50" t="s">
        <v>74</v>
      </c>
      <c r="AB110" s="201">
        <v>50000000</v>
      </c>
      <c r="AC110" s="193"/>
    </row>
    <row r="111" spans="1:29" s="33" customFormat="1" ht="12.95" customHeight="1">
      <c r="A111" s="250"/>
      <c r="B111" s="250"/>
      <c r="C111" s="254"/>
      <c r="D111" s="250"/>
      <c r="E111" s="266"/>
      <c r="F111" s="29" t="s">
        <v>168</v>
      </c>
      <c r="G111" s="30"/>
      <c r="H111" s="46">
        <v>100000000</v>
      </c>
      <c r="I111" s="155"/>
      <c r="J111" s="48"/>
      <c r="K111" s="155" t="s">
        <v>2</v>
      </c>
      <c r="L111" s="62">
        <v>1</v>
      </c>
      <c r="M111" s="50" t="s">
        <v>74</v>
      </c>
      <c r="N111" s="96">
        <v>100000000</v>
      </c>
      <c r="O111" s="250"/>
      <c r="P111" s="250"/>
      <c r="Q111" s="254"/>
      <c r="R111" s="250"/>
      <c r="S111" s="266"/>
      <c r="T111" s="29" t="s">
        <v>168</v>
      </c>
      <c r="U111" s="30"/>
      <c r="V111" s="46">
        <v>100000000</v>
      </c>
      <c r="W111" s="155"/>
      <c r="X111" s="48"/>
      <c r="Y111" s="155" t="s">
        <v>2</v>
      </c>
      <c r="Z111" s="62">
        <v>1</v>
      </c>
      <c r="AA111" s="50" t="s">
        <v>74</v>
      </c>
      <c r="AB111" s="201">
        <v>100000000</v>
      </c>
      <c r="AC111" s="194"/>
    </row>
    <row r="112" spans="1:29" ht="12.95" customHeight="1">
      <c r="A112" s="250"/>
      <c r="B112" s="250"/>
      <c r="C112" s="254"/>
      <c r="D112" s="250"/>
      <c r="E112" s="255"/>
      <c r="F112" s="108"/>
      <c r="G112" s="107"/>
      <c r="H112" s="51"/>
      <c r="I112" s="52"/>
      <c r="J112" s="57"/>
      <c r="K112" s="57"/>
      <c r="L112" s="55" t="s">
        <v>75</v>
      </c>
      <c r="M112" s="54"/>
      <c r="N112" s="97">
        <f>SUM(N109:N111)</f>
        <v>224000000</v>
      </c>
      <c r="O112" s="250"/>
      <c r="P112" s="250"/>
      <c r="Q112" s="254"/>
      <c r="R112" s="250"/>
      <c r="S112" s="255"/>
      <c r="T112" s="108"/>
      <c r="U112" s="107"/>
      <c r="V112" s="51"/>
      <c r="W112" s="52"/>
      <c r="X112" s="57"/>
      <c r="Y112" s="57"/>
      <c r="Z112" s="55" t="s">
        <v>75</v>
      </c>
      <c r="AA112" s="54"/>
      <c r="AB112" s="202">
        <v>474634000</v>
      </c>
      <c r="AC112" s="193"/>
    </row>
    <row r="113" spans="1:29" s="33" customFormat="1" ht="12.95" customHeight="1">
      <c r="A113" s="250"/>
      <c r="B113" s="250"/>
      <c r="C113" s="254" t="s">
        <v>169</v>
      </c>
      <c r="D113" s="250"/>
      <c r="E113" s="249">
        <f>N120</f>
        <v>24994800</v>
      </c>
      <c r="F113" s="30" t="s">
        <v>170</v>
      </c>
      <c r="G113" s="30"/>
      <c r="H113" s="46">
        <v>1600000</v>
      </c>
      <c r="I113" s="155"/>
      <c r="J113" s="48"/>
      <c r="K113" s="155" t="s">
        <v>2</v>
      </c>
      <c r="L113" s="49">
        <v>12</v>
      </c>
      <c r="M113" s="50" t="s">
        <v>74</v>
      </c>
      <c r="N113" s="96">
        <v>19200000</v>
      </c>
      <c r="O113" s="250"/>
      <c r="P113" s="250"/>
      <c r="Q113" s="254" t="s">
        <v>169</v>
      </c>
      <c r="R113" s="250"/>
      <c r="S113" s="249">
        <f>AB120</f>
        <v>9446000</v>
      </c>
      <c r="T113" s="30" t="s">
        <v>170</v>
      </c>
      <c r="U113" s="30"/>
      <c r="V113" s="46">
        <v>100000</v>
      </c>
      <c r="W113" s="155"/>
      <c r="X113" s="48"/>
      <c r="Y113" s="155" t="s">
        <v>2</v>
      </c>
      <c r="Z113" s="49">
        <v>12</v>
      </c>
      <c r="AA113" s="50" t="s">
        <v>74</v>
      </c>
      <c r="AB113" s="201">
        <v>1200000</v>
      </c>
      <c r="AC113" s="194"/>
    </row>
    <row r="114" spans="1:29" ht="12.95" customHeight="1">
      <c r="A114" s="250"/>
      <c r="B114" s="250"/>
      <c r="C114" s="254"/>
      <c r="D114" s="250"/>
      <c r="E114" s="250"/>
      <c r="F114" s="30" t="s">
        <v>171</v>
      </c>
      <c r="G114" s="30"/>
      <c r="H114" s="46"/>
      <c r="I114" s="155"/>
      <c r="J114" s="48"/>
      <c r="K114" s="155"/>
      <c r="L114" s="49"/>
      <c r="M114" s="50"/>
      <c r="N114" s="96">
        <v>5794800</v>
      </c>
      <c r="O114" s="250"/>
      <c r="P114" s="250"/>
      <c r="Q114" s="254"/>
      <c r="R114" s="250"/>
      <c r="S114" s="250"/>
      <c r="T114" s="30" t="s">
        <v>171</v>
      </c>
      <c r="U114" s="30"/>
      <c r="V114" s="46"/>
      <c r="W114" s="155"/>
      <c r="X114" s="48"/>
      <c r="Y114" s="155"/>
      <c r="Z114" s="49"/>
      <c r="AA114" s="50"/>
      <c r="AB114" s="201">
        <v>8246000</v>
      </c>
      <c r="AC114" s="193"/>
    </row>
    <row r="115" spans="1:29" ht="12.95" customHeight="1">
      <c r="A115" s="250"/>
      <c r="B115" s="250"/>
      <c r="C115" s="254"/>
      <c r="D115" s="250"/>
      <c r="E115" s="250"/>
      <c r="F115" s="109" t="s">
        <v>172</v>
      </c>
      <c r="G115" s="30"/>
      <c r="H115" s="46">
        <v>200000</v>
      </c>
      <c r="I115" s="155"/>
      <c r="J115" s="48"/>
      <c r="K115" s="155" t="s">
        <v>2</v>
      </c>
      <c r="L115" s="49">
        <v>12</v>
      </c>
      <c r="M115" s="50" t="s">
        <v>74</v>
      </c>
      <c r="N115" s="96">
        <v>2400000</v>
      </c>
      <c r="O115" s="250"/>
      <c r="P115" s="250"/>
      <c r="Q115" s="254"/>
      <c r="R115" s="250"/>
      <c r="S115" s="250"/>
      <c r="T115" s="109" t="s">
        <v>172</v>
      </c>
      <c r="U115" s="30"/>
      <c r="V115" s="46">
        <v>200000</v>
      </c>
      <c r="W115" s="155"/>
      <c r="X115" s="48"/>
      <c r="Y115" s="155" t="s">
        <v>2</v>
      </c>
      <c r="Z115" s="49">
        <v>12</v>
      </c>
      <c r="AA115" s="50" t="s">
        <v>74</v>
      </c>
      <c r="AB115" s="201">
        <v>2400000</v>
      </c>
      <c r="AC115" s="193"/>
    </row>
    <row r="116" spans="1:29" ht="12.95" customHeight="1">
      <c r="A116" s="250"/>
      <c r="B116" s="250"/>
      <c r="C116" s="254"/>
      <c r="D116" s="250"/>
      <c r="E116" s="250"/>
      <c r="F116" s="109" t="s">
        <v>173</v>
      </c>
      <c r="G116" s="30"/>
      <c r="H116" s="46">
        <v>154000</v>
      </c>
      <c r="I116" s="155"/>
      <c r="J116" s="48"/>
      <c r="K116" s="155" t="s">
        <v>2</v>
      </c>
      <c r="L116" s="49">
        <v>12</v>
      </c>
      <c r="M116" s="50" t="s">
        <v>74</v>
      </c>
      <c r="N116" s="96">
        <v>1848000</v>
      </c>
      <c r="O116" s="250"/>
      <c r="P116" s="250"/>
      <c r="Q116" s="254"/>
      <c r="R116" s="250"/>
      <c r="S116" s="250"/>
      <c r="T116" s="109" t="s">
        <v>173</v>
      </c>
      <c r="U116" s="30"/>
      <c r="V116" s="46">
        <v>191580</v>
      </c>
      <c r="W116" s="155"/>
      <c r="X116" s="48"/>
      <c r="Y116" s="155" t="s">
        <v>2</v>
      </c>
      <c r="Z116" s="49">
        <v>12</v>
      </c>
      <c r="AA116" s="50" t="s">
        <v>74</v>
      </c>
      <c r="AB116" s="201">
        <v>2299000</v>
      </c>
      <c r="AC116" s="193"/>
    </row>
    <row r="117" spans="1:29" ht="12.95" customHeight="1">
      <c r="A117" s="250"/>
      <c r="B117" s="250"/>
      <c r="C117" s="254"/>
      <c r="D117" s="250"/>
      <c r="E117" s="250"/>
      <c r="F117" s="109" t="s">
        <v>174</v>
      </c>
      <c r="G117" s="30"/>
      <c r="H117" s="46">
        <v>28900</v>
      </c>
      <c r="I117" s="155"/>
      <c r="J117" s="62"/>
      <c r="K117" s="155" t="s">
        <v>2</v>
      </c>
      <c r="L117" s="49">
        <v>12</v>
      </c>
      <c r="M117" s="50" t="s">
        <v>74</v>
      </c>
      <c r="N117" s="96">
        <v>346800</v>
      </c>
      <c r="O117" s="250"/>
      <c r="P117" s="250"/>
      <c r="Q117" s="254"/>
      <c r="R117" s="250"/>
      <c r="S117" s="250"/>
      <c r="T117" s="109" t="s">
        <v>174</v>
      </c>
      <c r="U117" s="30"/>
      <c r="V117" s="46">
        <v>28920</v>
      </c>
      <c r="W117" s="155"/>
      <c r="X117" s="62"/>
      <c r="Y117" s="155" t="s">
        <v>2</v>
      </c>
      <c r="Z117" s="49">
        <v>12</v>
      </c>
      <c r="AA117" s="50" t="s">
        <v>74</v>
      </c>
      <c r="AB117" s="201">
        <v>347000</v>
      </c>
      <c r="AC117" s="193"/>
    </row>
    <row r="118" spans="1:29" ht="12.95" customHeight="1">
      <c r="A118" s="250"/>
      <c r="B118" s="250"/>
      <c r="C118" s="254"/>
      <c r="D118" s="250"/>
      <c r="E118" s="250"/>
      <c r="F118" s="109" t="s">
        <v>175</v>
      </c>
      <c r="G118" s="30"/>
      <c r="H118" s="46">
        <v>100000</v>
      </c>
      <c r="I118" s="155"/>
      <c r="J118" s="48"/>
      <c r="K118" s="155" t="s">
        <v>2</v>
      </c>
      <c r="L118" s="49">
        <v>12</v>
      </c>
      <c r="M118" s="50" t="s">
        <v>74</v>
      </c>
      <c r="N118" s="96">
        <v>1200000</v>
      </c>
      <c r="O118" s="250"/>
      <c r="P118" s="250"/>
      <c r="Q118" s="254"/>
      <c r="R118" s="250"/>
      <c r="S118" s="250"/>
      <c r="T118" s="109" t="s">
        <v>175</v>
      </c>
      <c r="U118" s="30"/>
      <c r="V118" s="46">
        <v>100000</v>
      </c>
      <c r="W118" s="155"/>
      <c r="X118" s="48"/>
      <c r="Y118" s="155" t="s">
        <v>2</v>
      </c>
      <c r="Z118" s="49">
        <v>12</v>
      </c>
      <c r="AA118" s="50" t="s">
        <v>74</v>
      </c>
      <c r="AB118" s="201">
        <v>1200000</v>
      </c>
      <c r="AC118" s="193"/>
    </row>
    <row r="119" spans="1:29" ht="12.95" customHeight="1">
      <c r="A119" s="250"/>
      <c r="B119" s="250"/>
      <c r="C119" s="254"/>
      <c r="D119" s="250"/>
      <c r="E119" s="250"/>
      <c r="F119" s="109"/>
      <c r="G119" s="30"/>
      <c r="H119" s="46"/>
      <c r="I119" s="155"/>
      <c r="J119" s="48"/>
      <c r="K119" s="155"/>
      <c r="L119" s="49"/>
      <c r="M119" s="50"/>
      <c r="N119" s="96"/>
      <c r="O119" s="250"/>
      <c r="P119" s="250"/>
      <c r="Q119" s="254"/>
      <c r="R119" s="250"/>
      <c r="S119" s="250"/>
      <c r="T119" s="109" t="s">
        <v>176</v>
      </c>
      <c r="U119" s="30"/>
      <c r="V119" s="46">
        <v>200000</v>
      </c>
      <c r="W119" s="155"/>
      <c r="X119" s="48"/>
      <c r="Y119" s="155" t="s">
        <v>2</v>
      </c>
      <c r="Z119" s="49">
        <v>10</v>
      </c>
      <c r="AA119" s="50" t="s">
        <v>74</v>
      </c>
      <c r="AB119" s="201">
        <v>2000000</v>
      </c>
      <c r="AC119" s="193"/>
    </row>
    <row r="120" spans="1:29" ht="12.95" customHeight="1">
      <c r="A120" s="250"/>
      <c r="B120" s="250"/>
      <c r="C120" s="254"/>
      <c r="D120" s="250"/>
      <c r="E120" s="250"/>
      <c r="F120" s="107"/>
      <c r="G120" s="107"/>
      <c r="H120" s="51"/>
      <c r="I120" s="52"/>
      <c r="J120" s="57"/>
      <c r="K120" s="57"/>
      <c r="L120" s="55" t="s">
        <v>75</v>
      </c>
      <c r="M120" s="54"/>
      <c r="N120" s="97">
        <v>24994800</v>
      </c>
      <c r="O120" s="250"/>
      <c r="P120" s="250"/>
      <c r="Q120" s="254"/>
      <c r="R120" s="250"/>
      <c r="S120" s="250"/>
      <c r="T120" s="107"/>
      <c r="U120" s="107"/>
      <c r="V120" s="51"/>
      <c r="W120" s="52"/>
      <c r="X120" s="57"/>
      <c r="Y120" s="57"/>
      <c r="Z120" s="55" t="s">
        <v>75</v>
      </c>
      <c r="AA120" s="54"/>
      <c r="AB120" s="202">
        <v>9446000</v>
      </c>
      <c r="AC120" s="193"/>
    </row>
    <row r="121" spans="1:29" ht="12.95" customHeight="1">
      <c r="A121" s="145" t="s">
        <v>177</v>
      </c>
      <c r="B121" s="40"/>
      <c r="C121" s="152"/>
      <c r="D121" s="152"/>
      <c r="E121" s="106">
        <f>E122</f>
        <v>4010472000</v>
      </c>
      <c r="F121" s="104"/>
      <c r="G121" s="105"/>
      <c r="H121" s="42"/>
      <c r="I121" s="43"/>
      <c r="J121" s="165"/>
      <c r="K121" s="165"/>
      <c r="L121" s="165"/>
      <c r="M121" s="105"/>
      <c r="N121" s="167">
        <f>N122</f>
        <v>4010472000</v>
      </c>
      <c r="O121" s="246" t="s">
        <v>177</v>
      </c>
      <c r="P121" s="40"/>
      <c r="Q121" s="152"/>
      <c r="R121" s="152"/>
      <c r="S121" s="106">
        <f>S122</f>
        <v>4116376000</v>
      </c>
      <c r="T121" s="104"/>
      <c r="U121" s="105"/>
      <c r="V121" s="42"/>
      <c r="W121" s="43"/>
      <c r="X121" s="165"/>
      <c r="Y121" s="165"/>
      <c r="Z121" s="165"/>
      <c r="AA121" s="105"/>
      <c r="AB121" s="203">
        <v>4116376000</v>
      </c>
      <c r="AC121" s="193"/>
    </row>
    <row r="122" spans="1:29" ht="12.95" customHeight="1">
      <c r="A122" s="146"/>
      <c r="B122" s="145" t="s">
        <v>177</v>
      </c>
      <c r="C122" s="145"/>
      <c r="D122" s="152"/>
      <c r="E122" s="110">
        <f>E123+E153+E159+E167+E174+E181+E184+E190+E196+E213+E214+E215+E219+E221+E220+E223+E224+E225+E226+E227+E228+E229+E230+E238</f>
        <v>4010472000</v>
      </c>
      <c r="F122" s="104"/>
      <c r="G122" s="105"/>
      <c r="H122" s="42"/>
      <c r="I122" s="43"/>
      <c r="J122" s="165"/>
      <c r="K122" s="165"/>
      <c r="L122" s="165"/>
      <c r="M122" s="105"/>
      <c r="N122" s="126">
        <f>N123+N124+N157+N158+N165+N166+N167+N174+N183+N188+N189+N195+N212+N213+N214+N215+N219+N220+N223+N224+N225+N226+N227+N228+N229+N230+N231+N234+N237+N238</f>
        <v>4010472000</v>
      </c>
      <c r="O122" s="247"/>
      <c r="P122" s="246" t="s">
        <v>177</v>
      </c>
      <c r="Q122" s="145"/>
      <c r="R122" s="152"/>
      <c r="S122" s="110">
        <f>S123+S153+S159+S167+S174+S181+S184+S190+S196+S213+S214+S215+S219+S220+S221+S224+S225+S226+S227+S228+S229+S230+S231+S232+S235+S238</f>
        <v>4116376000</v>
      </c>
      <c r="T122" s="104"/>
      <c r="U122" s="105"/>
      <c r="V122" s="42"/>
      <c r="W122" s="43"/>
      <c r="X122" s="165"/>
      <c r="Y122" s="165"/>
      <c r="Z122" s="165"/>
      <c r="AA122" s="105"/>
      <c r="AB122" s="204">
        <v>4116376000</v>
      </c>
      <c r="AC122" s="193">
        <f>S122-AB122</f>
        <v>0</v>
      </c>
    </row>
    <row r="123" spans="1:29" ht="12.95" customHeight="1">
      <c r="A123" s="146"/>
      <c r="B123" s="146"/>
      <c r="C123" s="240" t="s">
        <v>6</v>
      </c>
      <c r="D123" s="145"/>
      <c r="E123" s="111">
        <f>N123+N124</f>
        <v>669400000</v>
      </c>
      <c r="F123" s="25"/>
      <c r="G123" s="26"/>
      <c r="H123" s="72"/>
      <c r="I123" s="73"/>
      <c r="J123" s="28"/>
      <c r="K123" s="28"/>
      <c r="L123" s="28"/>
      <c r="M123" s="28"/>
      <c r="N123" s="126">
        <v>394000000</v>
      </c>
      <c r="O123" s="247"/>
      <c r="P123" s="247"/>
      <c r="Q123" s="240" t="s">
        <v>6</v>
      </c>
      <c r="R123" s="145"/>
      <c r="S123" s="243">
        <f>AB123+AB124</f>
        <v>649500000</v>
      </c>
      <c r="T123" s="25"/>
      <c r="U123" s="26"/>
      <c r="V123" s="72"/>
      <c r="W123" s="73"/>
      <c r="X123" s="28"/>
      <c r="Y123" s="28"/>
      <c r="Z123" s="28"/>
      <c r="AA123" s="28"/>
      <c r="AB123" s="204">
        <v>394000000</v>
      </c>
      <c r="AC123" s="193"/>
    </row>
    <row r="124" spans="1:29" ht="12.95" customHeight="1">
      <c r="A124" s="146"/>
      <c r="B124" s="146"/>
      <c r="C124" s="241"/>
      <c r="D124" s="147"/>
      <c r="E124" s="112"/>
      <c r="F124" s="108"/>
      <c r="G124" s="107"/>
      <c r="H124" s="74"/>
      <c r="I124" s="75"/>
      <c r="J124" s="57"/>
      <c r="K124" s="57"/>
      <c r="L124" s="57"/>
      <c r="M124" s="57"/>
      <c r="N124" s="168">
        <v>275400000</v>
      </c>
      <c r="O124" s="247"/>
      <c r="P124" s="247"/>
      <c r="Q124" s="241"/>
      <c r="R124" s="147"/>
      <c r="S124" s="244"/>
      <c r="T124" s="108"/>
      <c r="U124" s="107"/>
      <c r="V124" s="74"/>
      <c r="W124" s="75"/>
      <c r="X124" s="57"/>
      <c r="Y124" s="57"/>
      <c r="Z124" s="57"/>
      <c r="AA124" s="57"/>
      <c r="AB124" s="205">
        <v>255500000</v>
      </c>
      <c r="AC124" s="193"/>
    </row>
    <row r="125" spans="1:29" ht="12.95" customHeight="1">
      <c r="A125" s="146"/>
      <c r="B125" s="146"/>
      <c r="C125" s="241"/>
      <c r="D125" s="150" t="s">
        <v>178</v>
      </c>
      <c r="E125" s="243">
        <f>SUM(N130:N131)</f>
        <v>188578000</v>
      </c>
      <c r="F125" s="101" t="s">
        <v>238</v>
      </c>
      <c r="G125" s="30"/>
      <c r="H125" s="46"/>
      <c r="I125" s="155"/>
      <c r="J125" s="48"/>
      <c r="K125" s="50"/>
      <c r="L125" s="50"/>
      <c r="M125" s="50"/>
      <c r="N125" s="96">
        <v>39600000</v>
      </c>
      <c r="O125" s="247"/>
      <c r="P125" s="247"/>
      <c r="Q125" s="241"/>
      <c r="R125" s="150" t="s">
        <v>178</v>
      </c>
      <c r="S125" s="243">
        <f>SUM(AB130:AB131)</f>
        <v>156964000</v>
      </c>
      <c r="T125" s="101" t="s">
        <v>238</v>
      </c>
      <c r="U125" s="30"/>
      <c r="V125" s="46"/>
      <c r="W125" s="155"/>
      <c r="X125" s="48"/>
      <c r="Y125" s="50"/>
      <c r="Z125" s="50"/>
      <c r="AA125" s="50"/>
      <c r="AB125" s="201">
        <v>39600000</v>
      </c>
      <c r="AC125" s="193"/>
    </row>
    <row r="126" spans="1:29" ht="12.95" customHeight="1">
      <c r="A126" s="146"/>
      <c r="B126" s="146"/>
      <c r="C126" s="241"/>
      <c r="D126" s="150" t="s">
        <v>179</v>
      </c>
      <c r="E126" s="245"/>
      <c r="F126" s="101" t="s">
        <v>242</v>
      </c>
      <c r="G126" s="30"/>
      <c r="H126" s="46"/>
      <c r="I126" s="155"/>
      <c r="J126" s="48"/>
      <c r="K126" s="50"/>
      <c r="L126" s="50"/>
      <c r="M126" s="50"/>
      <c r="N126" s="127">
        <v>20856000</v>
      </c>
      <c r="O126" s="247"/>
      <c r="P126" s="247"/>
      <c r="Q126" s="241"/>
      <c r="R126" s="150" t="s">
        <v>179</v>
      </c>
      <c r="S126" s="245"/>
      <c r="T126" s="101" t="s">
        <v>242</v>
      </c>
      <c r="U126" s="30"/>
      <c r="V126" s="46"/>
      <c r="W126" s="155"/>
      <c r="X126" s="48"/>
      <c r="Y126" s="50"/>
      <c r="Z126" s="50"/>
      <c r="AA126" s="50"/>
      <c r="AB126" s="201">
        <v>19124000</v>
      </c>
      <c r="AC126" s="193"/>
    </row>
    <row r="127" spans="1:29" ht="12.95" customHeight="1">
      <c r="A127" s="146"/>
      <c r="B127" s="146"/>
      <c r="C127" s="241"/>
      <c r="D127" s="150" t="s">
        <v>180</v>
      </c>
      <c r="E127" s="245"/>
      <c r="F127" s="101" t="s">
        <v>243</v>
      </c>
      <c r="G127" s="30"/>
      <c r="H127" s="46"/>
      <c r="I127" s="155"/>
      <c r="J127" s="48"/>
      <c r="K127" s="50"/>
      <c r="L127" s="50"/>
      <c r="M127" s="50"/>
      <c r="N127" s="127">
        <v>18840000</v>
      </c>
      <c r="O127" s="247"/>
      <c r="P127" s="247"/>
      <c r="Q127" s="241"/>
      <c r="R127" s="150" t="s">
        <v>180</v>
      </c>
      <c r="S127" s="245"/>
      <c r="T127" s="101" t="s">
        <v>243</v>
      </c>
      <c r="U127" s="30"/>
      <c r="V127" s="46"/>
      <c r="W127" s="155"/>
      <c r="X127" s="48"/>
      <c r="Y127" s="50"/>
      <c r="Z127" s="50"/>
      <c r="AA127" s="50"/>
      <c r="AB127" s="201">
        <v>18840000</v>
      </c>
      <c r="AC127" s="193"/>
    </row>
    <row r="128" spans="1:29" ht="12.95" customHeight="1">
      <c r="A128" s="146"/>
      <c r="B128" s="146"/>
      <c r="C128" s="241"/>
      <c r="D128" s="150"/>
      <c r="E128" s="245"/>
      <c r="F128" s="101" t="s">
        <v>240</v>
      </c>
      <c r="G128" s="30"/>
      <c r="H128" s="46"/>
      <c r="I128" s="155"/>
      <c r="J128" s="48"/>
      <c r="K128" s="50"/>
      <c r="L128" s="50"/>
      <c r="M128" s="50"/>
      <c r="N128" s="96">
        <v>56400000</v>
      </c>
      <c r="O128" s="247"/>
      <c r="P128" s="247"/>
      <c r="Q128" s="241"/>
      <c r="R128" s="150"/>
      <c r="S128" s="245"/>
      <c r="T128" s="101" t="s">
        <v>240</v>
      </c>
      <c r="U128" s="30"/>
      <c r="V128" s="46"/>
      <c r="W128" s="155"/>
      <c r="X128" s="48"/>
      <c r="Y128" s="50"/>
      <c r="Z128" s="50"/>
      <c r="AA128" s="50"/>
      <c r="AB128" s="201">
        <v>56400000</v>
      </c>
      <c r="AC128" s="193"/>
    </row>
    <row r="129" spans="1:29" ht="12.95" customHeight="1">
      <c r="A129" s="146"/>
      <c r="B129" s="146"/>
      <c r="C129" s="241"/>
      <c r="D129" s="150"/>
      <c r="E129" s="245"/>
      <c r="F129" s="101" t="s">
        <v>241</v>
      </c>
      <c r="G129" s="30"/>
      <c r="H129" s="46"/>
      <c r="I129" s="155"/>
      <c r="J129" s="48"/>
      <c r="K129" s="50"/>
      <c r="L129" s="50"/>
      <c r="M129" s="50"/>
      <c r="N129" s="127">
        <v>52882000</v>
      </c>
      <c r="O129" s="247"/>
      <c r="P129" s="247"/>
      <c r="Q129" s="241"/>
      <c r="R129" s="150"/>
      <c r="S129" s="245"/>
      <c r="T129" s="101" t="s">
        <v>241</v>
      </c>
      <c r="U129" s="30"/>
      <c r="V129" s="46"/>
      <c r="W129" s="155"/>
      <c r="X129" s="48"/>
      <c r="Y129" s="50"/>
      <c r="Z129" s="50"/>
      <c r="AA129" s="50"/>
      <c r="AB129" s="201">
        <v>23000000</v>
      </c>
      <c r="AC129" s="193"/>
    </row>
    <row r="130" spans="1:29" ht="12.95" customHeight="1">
      <c r="A130" s="146"/>
      <c r="B130" s="146"/>
      <c r="C130" s="241"/>
      <c r="D130" s="150"/>
      <c r="E130" s="245"/>
      <c r="F130" s="98"/>
      <c r="G130" s="30"/>
      <c r="H130" s="46"/>
      <c r="I130" s="155"/>
      <c r="J130" s="48"/>
      <c r="K130" s="50"/>
      <c r="L130" s="32" t="s">
        <v>181</v>
      </c>
      <c r="M130" s="50"/>
      <c r="N130" s="128">
        <f>N125+N128</f>
        <v>96000000</v>
      </c>
      <c r="O130" s="247"/>
      <c r="P130" s="247"/>
      <c r="Q130" s="241"/>
      <c r="R130" s="150"/>
      <c r="S130" s="245"/>
      <c r="T130" s="98"/>
      <c r="U130" s="30"/>
      <c r="V130" s="46"/>
      <c r="W130" s="155"/>
      <c r="X130" s="48"/>
      <c r="Y130" s="50"/>
      <c r="Z130" s="32" t="s">
        <v>181</v>
      </c>
      <c r="AA130" s="50"/>
      <c r="AB130" s="206">
        <v>96000000</v>
      </c>
      <c r="AC130" s="193"/>
    </row>
    <row r="131" spans="1:29" ht="12.95" customHeight="1">
      <c r="A131" s="146"/>
      <c r="B131" s="146"/>
      <c r="C131" s="241"/>
      <c r="D131" s="150"/>
      <c r="E131" s="244"/>
      <c r="F131" s="99"/>
      <c r="G131" s="107"/>
      <c r="H131" s="74"/>
      <c r="I131" s="75"/>
      <c r="J131" s="57"/>
      <c r="K131" s="57"/>
      <c r="L131" s="57" t="s">
        <v>182</v>
      </c>
      <c r="M131" s="57"/>
      <c r="N131" s="169">
        <f>N126+N127+N129</f>
        <v>92578000</v>
      </c>
      <c r="O131" s="247"/>
      <c r="P131" s="247"/>
      <c r="Q131" s="241"/>
      <c r="R131" s="150"/>
      <c r="S131" s="244"/>
      <c r="T131" s="99"/>
      <c r="U131" s="107"/>
      <c r="V131" s="74"/>
      <c r="W131" s="75"/>
      <c r="X131" s="57"/>
      <c r="Y131" s="57"/>
      <c r="Z131" s="57" t="s">
        <v>182</v>
      </c>
      <c r="AA131" s="57"/>
      <c r="AB131" s="202">
        <v>60964000</v>
      </c>
      <c r="AC131" s="193"/>
    </row>
    <row r="132" spans="1:29" ht="12.95" customHeight="1">
      <c r="A132" s="146"/>
      <c r="B132" s="146"/>
      <c r="C132" s="241"/>
      <c r="D132" s="145" t="s">
        <v>183</v>
      </c>
      <c r="E132" s="243">
        <f>SUM(N137:N138)</f>
        <v>171283000</v>
      </c>
      <c r="F132" s="101" t="s">
        <v>238</v>
      </c>
      <c r="G132" s="26"/>
      <c r="H132" s="46"/>
      <c r="I132" s="155"/>
      <c r="J132" s="48"/>
      <c r="K132" s="50"/>
      <c r="L132" s="50"/>
      <c r="M132" s="50"/>
      <c r="N132" s="96">
        <v>43200000</v>
      </c>
      <c r="O132" s="247"/>
      <c r="P132" s="247"/>
      <c r="Q132" s="241"/>
      <c r="R132" s="145" t="s">
        <v>183</v>
      </c>
      <c r="S132" s="243">
        <f>SUM(AB137:AB138)</f>
        <v>181512000</v>
      </c>
      <c r="T132" s="101" t="s">
        <v>238</v>
      </c>
      <c r="U132" s="26"/>
      <c r="V132" s="46"/>
      <c r="W132" s="155"/>
      <c r="X132" s="48"/>
      <c r="Y132" s="50"/>
      <c r="Z132" s="50"/>
      <c r="AA132" s="50"/>
      <c r="AB132" s="201">
        <v>43200000</v>
      </c>
      <c r="AC132" s="193"/>
    </row>
    <row r="133" spans="1:29" ht="12.95" customHeight="1">
      <c r="A133" s="146"/>
      <c r="B133" s="146"/>
      <c r="C133" s="241"/>
      <c r="D133" s="146"/>
      <c r="E133" s="245"/>
      <c r="F133" s="101" t="s">
        <v>242</v>
      </c>
      <c r="G133" s="30"/>
      <c r="H133" s="46"/>
      <c r="I133" s="155"/>
      <c r="J133" s="48"/>
      <c r="K133" s="50"/>
      <c r="L133" s="50"/>
      <c r="M133" s="50"/>
      <c r="N133" s="127">
        <v>20784000</v>
      </c>
      <c r="O133" s="247"/>
      <c r="P133" s="247"/>
      <c r="Q133" s="241"/>
      <c r="R133" s="146"/>
      <c r="S133" s="245"/>
      <c r="T133" s="101" t="s">
        <v>242</v>
      </c>
      <c r="U133" s="30"/>
      <c r="V133" s="46"/>
      <c r="W133" s="155"/>
      <c r="X133" s="48"/>
      <c r="Y133" s="50"/>
      <c r="Z133" s="50"/>
      <c r="AA133" s="50"/>
      <c r="AB133" s="201">
        <v>21750000</v>
      </c>
      <c r="AC133" s="193"/>
    </row>
    <row r="134" spans="1:29" ht="12.95" customHeight="1">
      <c r="A134" s="146"/>
      <c r="B134" s="146"/>
      <c r="C134" s="241"/>
      <c r="D134" s="146"/>
      <c r="E134" s="245"/>
      <c r="F134" s="101" t="s">
        <v>243</v>
      </c>
      <c r="G134" s="30"/>
      <c r="H134" s="46"/>
      <c r="I134" s="155"/>
      <c r="J134" s="48"/>
      <c r="K134" s="50"/>
      <c r="L134" s="50"/>
      <c r="M134" s="50"/>
      <c r="N134" s="127">
        <v>18840000</v>
      </c>
      <c r="O134" s="247"/>
      <c r="P134" s="247"/>
      <c r="Q134" s="241"/>
      <c r="R134" s="146"/>
      <c r="S134" s="245"/>
      <c r="T134" s="101" t="s">
        <v>243</v>
      </c>
      <c r="U134" s="30"/>
      <c r="V134" s="46"/>
      <c r="W134" s="155"/>
      <c r="X134" s="48"/>
      <c r="Y134" s="50"/>
      <c r="Z134" s="50"/>
      <c r="AA134" s="50"/>
      <c r="AB134" s="201">
        <v>18840000</v>
      </c>
      <c r="AC134" s="193"/>
    </row>
    <row r="135" spans="1:29" ht="12.95" customHeight="1">
      <c r="A135" s="146"/>
      <c r="B135" s="146"/>
      <c r="C135" s="241"/>
      <c r="D135" s="146"/>
      <c r="E135" s="245"/>
      <c r="F135" s="101" t="s">
        <v>240</v>
      </c>
      <c r="G135" s="30"/>
      <c r="H135" s="46"/>
      <c r="I135" s="155"/>
      <c r="J135" s="48"/>
      <c r="K135" s="50"/>
      <c r="L135" s="50"/>
      <c r="M135" s="50"/>
      <c r="N135" s="96">
        <v>69600000</v>
      </c>
      <c r="O135" s="247"/>
      <c r="P135" s="247"/>
      <c r="Q135" s="241"/>
      <c r="R135" s="146"/>
      <c r="S135" s="245"/>
      <c r="T135" s="101" t="s">
        <v>240</v>
      </c>
      <c r="U135" s="30"/>
      <c r="V135" s="46"/>
      <c r="W135" s="155"/>
      <c r="X135" s="48"/>
      <c r="Y135" s="50"/>
      <c r="Z135" s="50"/>
      <c r="AA135" s="50"/>
      <c r="AB135" s="201">
        <v>69600000</v>
      </c>
      <c r="AC135" s="193"/>
    </row>
    <row r="136" spans="1:29" ht="12.95" customHeight="1">
      <c r="A136" s="146"/>
      <c r="B136" s="146"/>
      <c r="C136" s="241"/>
      <c r="D136" s="146"/>
      <c r="E136" s="245"/>
      <c r="F136" s="101" t="s">
        <v>241</v>
      </c>
      <c r="G136" s="30"/>
      <c r="H136" s="46"/>
      <c r="I136" s="155"/>
      <c r="J136" s="48"/>
      <c r="K136" s="50"/>
      <c r="L136" s="50"/>
      <c r="M136" s="50"/>
      <c r="N136" s="127">
        <v>18859000</v>
      </c>
      <c r="O136" s="247"/>
      <c r="P136" s="247"/>
      <c r="Q136" s="241"/>
      <c r="R136" s="146"/>
      <c r="S136" s="245"/>
      <c r="T136" s="101" t="s">
        <v>241</v>
      </c>
      <c r="U136" s="30"/>
      <c r="V136" s="46"/>
      <c r="W136" s="155"/>
      <c r="X136" s="48"/>
      <c r="Y136" s="50"/>
      <c r="Z136" s="50"/>
      <c r="AA136" s="50"/>
      <c r="AB136" s="201">
        <v>28122000</v>
      </c>
      <c r="AC136" s="193"/>
    </row>
    <row r="137" spans="1:29" ht="12.95" customHeight="1">
      <c r="A137" s="146"/>
      <c r="B137" s="146"/>
      <c r="C137" s="241"/>
      <c r="D137" s="146"/>
      <c r="E137" s="245"/>
      <c r="F137" s="98"/>
      <c r="G137" s="30"/>
      <c r="H137" s="46"/>
      <c r="I137" s="155"/>
      <c r="J137" s="48"/>
      <c r="K137" s="50"/>
      <c r="L137" s="32" t="s">
        <v>181</v>
      </c>
      <c r="M137" s="50"/>
      <c r="N137" s="128">
        <f>N132+N135</f>
        <v>112800000</v>
      </c>
      <c r="O137" s="247"/>
      <c r="P137" s="247"/>
      <c r="Q137" s="241"/>
      <c r="R137" s="146"/>
      <c r="S137" s="245"/>
      <c r="T137" s="98"/>
      <c r="U137" s="30"/>
      <c r="V137" s="46"/>
      <c r="W137" s="155"/>
      <c r="X137" s="48"/>
      <c r="Y137" s="50"/>
      <c r="Z137" s="32" t="s">
        <v>181</v>
      </c>
      <c r="AA137" s="50"/>
      <c r="AB137" s="206">
        <v>112800000</v>
      </c>
      <c r="AC137" s="193"/>
    </row>
    <row r="138" spans="1:29" ht="12.95" customHeight="1">
      <c r="A138" s="146"/>
      <c r="B138" s="146"/>
      <c r="C138" s="241"/>
      <c r="D138" s="147"/>
      <c r="E138" s="244"/>
      <c r="F138" s="99"/>
      <c r="G138" s="107"/>
      <c r="H138" s="74"/>
      <c r="I138" s="75"/>
      <c r="J138" s="57"/>
      <c r="K138" s="57"/>
      <c r="L138" s="57" t="s">
        <v>182</v>
      </c>
      <c r="M138" s="57"/>
      <c r="N138" s="169">
        <f>N133+N134+N136</f>
        <v>58483000</v>
      </c>
      <c r="O138" s="247"/>
      <c r="P138" s="247"/>
      <c r="Q138" s="241"/>
      <c r="R138" s="147"/>
      <c r="S138" s="244"/>
      <c r="T138" s="99"/>
      <c r="U138" s="107"/>
      <c r="V138" s="74"/>
      <c r="W138" s="75"/>
      <c r="X138" s="57"/>
      <c r="Y138" s="57"/>
      <c r="Z138" s="57" t="s">
        <v>182</v>
      </c>
      <c r="AA138" s="57"/>
      <c r="AB138" s="202">
        <v>68712000</v>
      </c>
      <c r="AC138" s="193"/>
    </row>
    <row r="139" spans="1:29" ht="12.95" customHeight="1">
      <c r="A139" s="146"/>
      <c r="B139" s="146"/>
      <c r="C139" s="241"/>
      <c r="D139" s="145" t="s">
        <v>184</v>
      </c>
      <c r="E139" s="243">
        <f>SUM(N144:N145)</f>
        <v>168241000</v>
      </c>
      <c r="F139" s="101" t="s">
        <v>238</v>
      </c>
      <c r="G139" s="26"/>
      <c r="H139" s="46"/>
      <c r="I139" s="155"/>
      <c r="J139" s="48"/>
      <c r="K139" s="50"/>
      <c r="L139" s="50"/>
      <c r="M139" s="50"/>
      <c r="N139" s="96">
        <v>36900000</v>
      </c>
      <c r="O139" s="247"/>
      <c r="P139" s="247"/>
      <c r="Q139" s="241"/>
      <c r="R139" s="145" t="s">
        <v>184</v>
      </c>
      <c r="S139" s="243">
        <f>SUM(AB144:AB145)</f>
        <v>165565000</v>
      </c>
      <c r="T139" s="101" t="s">
        <v>238</v>
      </c>
      <c r="U139" s="26"/>
      <c r="V139" s="46"/>
      <c r="W139" s="155"/>
      <c r="X139" s="48"/>
      <c r="Y139" s="50"/>
      <c r="Z139" s="50"/>
      <c r="AA139" s="50"/>
      <c r="AB139" s="201">
        <v>36900000</v>
      </c>
      <c r="AC139" s="193"/>
    </row>
    <row r="140" spans="1:29" ht="12.95" customHeight="1">
      <c r="A140" s="146"/>
      <c r="B140" s="146"/>
      <c r="C140" s="241"/>
      <c r="D140" s="146" t="s">
        <v>185</v>
      </c>
      <c r="E140" s="245"/>
      <c r="F140" s="101" t="s">
        <v>242</v>
      </c>
      <c r="G140" s="30"/>
      <c r="H140" s="46"/>
      <c r="I140" s="155"/>
      <c r="J140" s="48"/>
      <c r="K140" s="50"/>
      <c r="L140" s="50"/>
      <c r="M140" s="50"/>
      <c r="N140" s="127">
        <v>29340000</v>
      </c>
      <c r="O140" s="247"/>
      <c r="P140" s="247"/>
      <c r="Q140" s="241"/>
      <c r="R140" s="146" t="s">
        <v>185</v>
      </c>
      <c r="S140" s="245"/>
      <c r="T140" s="101" t="s">
        <v>242</v>
      </c>
      <c r="U140" s="30"/>
      <c r="V140" s="46"/>
      <c r="W140" s="155"/>
      <c r="X140" s="48"/>
      <c r="Y140" s="50"/>
      <c r="Z140" s="50"/>
      <c r="AA140" s="50"/>
      <c r="AB140" s="201">
        <v>26664000</v>
      </c>
      <c r="AC140" s="193"/>
    </row>
    <row r="141" spans="1:29" ht="12.95" customHeight="1">
      <c r="A141" s="146"/>
      <c r="B141" s="146"/>
      <c r="C141" s="241"/>
      <c r="D141" s="146" t="s">
        <v>186</v>
      </c>
      <c r="E141" s="245"/>
      <c r="F141" s="101" t="s">
        <v>243</v>
      </c>
      <c r="G141" s="30"/>
      <c r="H141" s="46"/>
      <c r="I141" s="155"/>
      <c r="J141" s="48"/>
      <c r="K141" s="50"/>
      <c r="L141" s="50"/>
      <c r="M141" s="50"/>
      <c r="N141" s="127">
        <v>18840000</v>
      </c>
      <c r="O141" s="247"/>
      <c r="P141" s="247"/>
      <c r="Q141" s="241"/>
      <c r="R141" s="146" t="s">
        <v>186</v>
      </c>
      <c r="S141" s="245"/>
      <c r="T141" s="101" t="s">
        <v>243</v>
      </c>
      <c r="U141" s="30"/>
      <c r="V141" s="46"/>
      <c r="W141" s="155"/>
      <c r="X141" s="48"/>
      <c r="Y141" s="50"/>
      <c r="Z141" s="50"/>
      <c r="AA141" s="50"/>
      <c r="AB141" s="201">
        <v>18840000</v>
      </c>
      <c r="AC141" s="193"/>
    </row>
    <row r="142" spans="1:29" ht="12.95" customHeight="1">
      <c r="A142" s="146"/>
      <c r="B142" s="146"/>
      <c r="C142" s="241"/>
      <c r="D142" s="146"/>
      <c r="E142" s="245"/>
      <c r="F142" s="101" t="s">
        <v>240</v>
      </c>
      <c r="G142" s="30"/>
      <c r="H142" s="46"/>
      <c r="I142" s="155"/>
      <c r="J142" s="48"/>
      <c r="K142" s="50"/>
      <c r="L142" s="50"/>
      <c r="M142" s="50"/>
      <c r="N142" s="96">
        <v>68300000</v>
      </c>
      <c r="O142" s="247"/>
      <c r="P142" s="247"/>
      <c r="Q142" s="241"/>
      <c r="R142" s="146"/>
      <c r="S142" s="245"/>
      <c r="T142" s="101" t="s">
        <v>240</v>
      </c>
      <c r="U142" s="30"/>
      <c r="V142" s="46"/>
      <c r="W142" s="155"/>
      <c r="X142" s="48"/>
      <c r="Y142" s="50"/>
      <c r="Z142" s="50"/>
      <c r="AA142" s="50"/>
      <c r="AB142" s="201">
        <v>68300000</v>
      </c>
      <c r="AC142" s="193"/>
    </row>
    <row r="143" spans="1:29" ht="12.95" customHeight="1">
      <c r="A143" s="146"/>
      <c r="B143" s="146"/>
      <c r="C143" s="241"/>
      <c r="D143" s="146"/>
      <c r="E143" s="245"/>
      <c r="F143" s="101" t="s">
        <v>241</v>
      </c>
      <c r="G143" s="30"/>
      <c r="H143" s="46"/>
      <c r="I143" s="155"/>
      <c r="J143" s="48"/>
      <c r="K143" s="50"/>
      <c r="L143" s="50"/>
      <c r="M143" s="50"/>
      <c r="N143" s="127">
        <v>14861000</v>
      </c>
      <c r="O143" s="247"/>
      <c r="P143" s="247"/>
      <c r="Q143" s="241"/>
      <c r="R143" s="146"/>
      <c r="S143" s="245"/>
      <c r="T143" s="101" t="s">
        <v>241</v>
      </c>
      <c r="U143" s="30"/>
      <c r="V143" s="46"/>
      <c r="W143" s="155"/>
      <c r="X143" s="48"/>
      <c r="Y143" s="50"/>
      <c r="Z143" s="50"/>
      <c r="AA143" s="50"/>
      <c r="AB143" s="201">
        <v>14861000</v>
      </c>
      <c r="AC143" s="193"/>
    </row>
    <row r="144" spans="1:29" ht="12.95" customHeight="1">
      <c r="A144" s="146"/>
      <c r="B144" s="146"/>
      <c r="C144" s="241"/>
      <c r="D144" s="146"/>
      <c r="E144" s="245"/>
      <c r="F144" s="98"/>
      <c r="G144" s="30"/>
      <c r="H144" s="46"/>
      <c r="I144" s="155"/>
      <c r="J144" s="48"/>
      <c r="K144" s="50"/>
      <c r="L144" s="32" t="s">
        <v>181</v>
      </c>
      <c r="M144" s="50"/>
      <c r="N144" s="128">
        <f>N139+N142</f>
        <v>105200000</v>
      </c>
      <c r="O144" s="247"/>
      <c r="P144" s="247"/>
      <c r="Q144" s="241"/>
      <c r="R144" s="146"/>
      <c r="S144" s="245"/>
      <c r="T144" s="98"/>
      <c r="U144" s="30"/>
      <c r="V144" s="46"/>
      <c r="W144" s="155"/>
      <c r="X144" s="48"/>
      <c r="Y144" s="50"/>
      <c r="Z144" s="32" t="s">
        <v>181</v>
      </c>
      <c r="AA144" s="50"/>
      <c r="AB144" s="206">
        <v>105200000</v>
      </c>
      <c r="AC144" s="193"/>
    </row>
    <row r="145" spans="1:29" ht="12.95" customHeight="1">
      <c r="A145" s="146"/>
      <c r="B145" s="146"/>
      <c r="C145" s="241"/>
      <c r="D145" s="147"/>
      <c r="E145" s="244"/>
      <c r="F145" s="99"/>
      <c r="G145" s="107"/>
      <c r="H145" s="74"/>
      <c r="I145" s="75"/>
      <c r="J145" s="57"/>
      <c r="K145" s="57"/>
      <c r="L145" s="57" t="s">
        <v>182</v>
      </c>
      <c r="M145" s="57"/>
      <c r="N145" s="169">
        <f>N140+N141+N143</f>
        <v>63041000</v>
      </c>
      <c r="O145" s="247"/>
      <c r="P145" s="247"/>
      <c r="Q145" s="241"/>
      <c r="R145" s="147"/>
      <c r="S145" s="244"/>
      <c r="T145" s="99"/>
      <c r="U145" s="107"/>
      <c r="V145" s="74"/>
      <c r="W145" s="75"/>
      <c r="X145" s="57"/>
      <c r="Y145" s="57"/>
      <c r="Z145" s="57" t="s">
        <v>182</v>
      </c>
      <c r="AA145" s="57"/>
      <c r="AB145" s="202">
        <v>60365000</v>
      </c>
      <c r="AC145" s="193"/>
    </row>
    <row r="146" spans="1:29" ht="12.95" customHeight="1">
      <c r="A146" s="146"/>
      <c r="B146" s="146"/>
      <c r="C146" s="241"/>
      <c r="D146" s="145" t="s">
        <v>187</v>
      </c>
      <c r="E146" s="243">
        <f>SUM(N151:N152)</f>
        <v>141298000</v>
      </c>
      <c r="F146" s="101" t="s">
        <v>238</v>
      </c>
      <c r="G146" s="26"/>
      <c r="H146" s="46"/>
      <c r="I146" s="155"/>
      <c r="J146" s="48"/>
      <c r="K146" s="50"/>
      <c r="L146" s="50"/>
      <c r="M146" s="50"/>
      <c r="N146" s="96">
        <v>43200000</v>
      </c>
      <c r="O146" s="247"/>
      <c r="P146" s="247"/>
      <c r="Q146" s="241"/>
      <c r="R146" s="145" t="s">
        <v>187</v>
      </c>
      <c r="S146" s="243">
        <f>SUM(AB151:AB152)</f>
        <v>145459000</v>
      </c>
      <c r="T146" s="101" t="s">
        <v>238</v>
      </c>
      <c r="U146" s="26"/>
      <c r="V146" s="46"/>
      <c r="W146" s="155"/>
      <c r="X146" s="48"/>
      <c r="Y146" s="50"/>
      <c r="Z146" s="50"/>
      <c r="AA146" s="50"/>
      <c r="AB146" s="201">
        <v>43200000</v>
      </c>
      <c r="AC146" s="193"/>
    </row>
    <row r="147" spans="1:29" ht="12.95" customHeight="1">
      <c r="A147" s="146"/>
      <c r="B147" s="146"/>
      <c r="C147" s="241"/>
      <c r="D147" s="146" t="s">
        <v>188</v>
      </c>
      <c r="E147" s="245"/>
      <c r="F147" s="101" t="s">
        <v>242</v>
      </c>
      <c r="G147" s="30"/>
      <c r="H147" s="46"/>
      <c r="I147" s="155"/>
      <c r="J147" s="48"/>
      <c r="K147" s="50"/>
      <c r="L147" s="50"/>
      <c r="M147" s="50"/>
      <c r="N147" s="127">
        <v>38808000</v>
      </c>
      <c r="O147" s="247"/>
      <c r="P147" s="247"/>
      <c r="Q147" s="241"/>
      <c r="R147" s="146" t="s">
        <v>188</v>
      </c>
      <c r="S147" s="245"/>
      <c r="T147" s="101" t="s">
        <v>242</v>
      </c>
      <c r="U147" s="30"/>
      <c r="V147" s="46"/>
      <c r="W147" s="155"/>
      <c r="X147" s="48"/>
      <c r="Y147" s="50"/>
      <c r="Z147" s="50"/>
      <c r="AA147" s="50"/>
      <c r="AB147" s="201">
        <v>42969000</v>
      </c>
      <c r="AC147" s="193"/>
    </row>
    <row r="148" spans="1:29" ht="12.95" customHeight="1">
      <c r="A148" s="146"/>
      <c r="B148" s="146"/>
      <c r="C148" s="241"/>
      <c r="D148" s="146"/>
      <c r="E148" s="245"/>
      <c r="F148" s="101" t="s">
        <v>243</v>
      </c>
      <c r="G148" s="30"/>
      <c r="H148" s="46"/>
      <c r="I148" s="155"/>
      <c r="J148" s="48"/>
      <c r="K148" s="50"/>
      <c r="L148" s="50"/>
      <c r="M148" s="50"/>
      <c r="N148" s="127">
        <v>18840000</v>
      </c>
      <c r="O148" s="247"/>
      <c r="P148" s="247"/>
      <c r="Q148" s="241"/>
      <c r="R148" s="146"/>
      <c r="S148" s="245"/>
      <c r="T148" s="101" t="s">
        <v>243</v>
      </c>
      <c r="U148" s="30"/>
      <c r="V148" s="46"/>
      <c r="W148" s="155"/>
      <c r="X148" s="48"/>
      <c r="Y148" s="50"/>
      <c r="Z148" s="50"/>
      <c r="AA148" s="50"/>
      <c r="AB148" s="201">
        <v>18840000</v>
      </c>
      <c r="AC148" s="193"/>
    </row>
    <row r="149" spans="1:29" ht="12.95" customHeight="1">
      <c r="A149" s="146"/>
      <c r="B149" s="146"/>
      <c r="C149" s="241"/>
      <c r="D149" s="146"/>
      <c r="E149" s="245"/>
      <c r="F149" s="101" t="s">
        <v>240</v>
      </c>
      <c r="G149" s="30"/>
      <c r="H149" s="46"/>
      <c r="I149" s="155"/>
      <c r="J149" s="48"/>
      <c r="K149" s="50"/>
      <c r="L149" s="50"/>
      <c r="M149" s="50"/>
      <c r="N149" s="96">
        <v>36800000</v>
      </c>
      <c r="O149" s="247"/>
      <c r="P149" s="247"/>
      <c r="Q149" s="241"/>
      <c r="R149" s="146"/>
      <c r="S149" s="245"/>
      <c r="T149" s="101" t="s">
        <v>240</v>
      </c>
      <c r="U149" s="30"/>
      <c r="V149" s="46"/>
      <c r="W149" s="155"/>
      <c r="X149" s="48"/>
      <c r="Y149" s="50"/>
      <c r="Z149" s="50"/>
      <c r="AA149" s="50"/>
      <c r="AB149" s="201">
        <v>36800000</v>
      </c>
      <c r="AC149" s="193"/>
    </row>
    <row r="150" spans="1:29" ht="12.95" customHeight="1">
      <c r="A150" s="146"/>
      <c r="B150" s="146"/>
      <c r="C150" s="241"/>
      <c r="D150" s="146"/>
      <c r="E150" s="245"/>
      <c r="F150" s="101" t="s">
        <v>241</v>
      </c>
      <c r="G150" s="30"/>
      <c r="H150" s="46"/>
      <c r="I150" s="155"/>
      <c r="J150" s="48"/>
      <c r="K150" s="50"/>
      <c r="L150" s="50"/>
      <c r="M150" s="50"/>
      <c r="N150" s="127">
        <v>3650000</v>
      </c>
      <c r="O150" s="247"/>
      <c r="P150" s="247"/>
      <c r="Q150" s="241"/>
      <c r="R150" s="146"/>
      <c r="S150" s="245"/>
      <c r="T150" s="101" t="s">
        <v>241</v>
      </c>
      <c r="U150" s="30"/>
      <c r="V150" s="46"/>
      <c r="W150" s="155"/>
      <c r="X150" s="48"/>
      <c r="Y150" s="50"/>
      <c r="Z150" s="50"/>
      <c r="AA150" s="50"/>
      <c r="AB150" s="201">
        <v>3650000</v>
      </c>
      <c r="AC150" s="193"/>
    </row>
    <row r="151" spans="1:29" ht="12.95" customHeight="1">
      <c r="A151" s="146"/>
      <c r="B151" s="146"/>
      <c r="C151" s="241"/>
      <c r="D151" s="146"/>
      <c r="E151" s="245"/>
      <c r="F151" s="98"/>
      <c r="G151" s="30"/>
      <c r="H151" s="46"/>
      <c r="I151" s="155"/>
      <c r="J151" s="48"/>
      <c r="K151" s="50"/>
      <c r="L151" s="32" t="s">
        <v>181</v>
      </c>
      <c r="M151" s="50"/>
      <c r="N151" s="128">
        <f>N146+N149</f>
        <v>80000000</v>
      </c>
      <c r="O151" s="247"/>
      <c r="P151" s="247"/>
      <c r="Q151" s="241"/>
      <c r="R151" s="146"/>
      <c r="S151" s="245"/>
      <c r="T151" s="98"/>
      <c r="U151" s="30"/>
      <c r="V151" s="46"/>
      <c r="W151" s="155"/>
      <c r="X151" s="48"/>
      <c r="Y151" s="50"/>
      <c r="Z151" s="32" t="s">
        <v>181</v>
      </c>
      <c r="AA151" s="50"/>
      <c r="AB151" s="206">
        <v>80000000</v>
      </c>
      <c r="AC151" s="193"/>
    </row>
    <row r="152" spans="1:29" ht="12.95" customHeight="1">
      <c r="A152" s="146"/>
      <c r="B152" s="146"/>
      <c r="C152" s="242"/>
      <c r="D152" s="147"/>
      <c r="E152" s="244"/>
      <c r="F152" s="99"/>
      <c r="G152" s="107"/>
      <c r="H152" s="74"/>
      <c r="I152" s="75"/>
      <c r="J152" s="57"/>
      <c r="K152" s="57"/>
      <c r="L152" s="57" t="s">
        <v>182</v>
      </c>
      <c r="M152" s="57"/>
      <c r="N152" s="169">
        <f>N147+N148+N150</f>
        <v>61298000</v>
      </c>
      <c r="O152" s="247"/>
      <c r="P152" s="247"/>
      <c r="Q152" s="242"/>
      <c r="R152" s="147"/>
      <c r="S152" s="244"/>
      <c r="T152" s="99"/>
      <c r="U152" s="107"/>
      <c r="V152" s="74"/>
      <c r="W152" s="75"/>
      <c r="X152" s="57"/>
      <c r="Y152" s="57"/>
      <c r="Z152" s="57" t="s">
        <v>182</v>
      </c>
      <c r="AA152" s="57"/>
      <c r="AB152" s="202">
        <v>65459000</v>
      </c>
      <c r="AC152" s="193"/>
    </row>
    <row r="153" spans="1:29" ht="12.95" customHeight="1">
      <c r="A153" s="146"/>
      <c r="B153" s="146"/>
      <c r="C153" s="240" t="s">
        <v>189</v>
      </c>
      <c r="D153" s="149"/>
      <c r="E153" s="243">
        <f>SUM(N157:N158)</f>
        <v>283430000</v>
      </c>
      <c r="F153" s="101" t="s">
        <v>238</v>
      </c>
      <c r="G153" s="26"/>
      <c r="H153" s="58"/>
      <c r="I153" s="66"/>
      <c r="J153" s="28"/>
      <c r="K153" s="28"/>
      <c r="L153" s="64"/>
      <c r="M153" s="59"/>
      <c r="N153" s="126">
        <v>145000000</v>
      </c>
      <c r="O153" s="247"/>
      <c r="P153" s="247"/>
      <c r="Q153" s="240" t="s">
        <v>189</v>
      </c>
      <c r="R153" s="149"/>
      <c r="S153" s="243">
        <f>SUM(AB157:AB158)</f>
        <v>285494000</v>
      </c>
      <c r="T153" s="101" t="s">
        <v>238</v>
      </c>
      <c r="U153" s="26"/>
      <c r="V153" s="58"/>
      <c r="W153" s="66"/>
      <c r="X153" s="28"/>
      <c r="Y153" s="28"/>
      <c r="Z153" s="64"/>
      <c r="AA153" s="59"/>
      <c r="AB153" s="201">
        <v>145000000</v>
      </c>
      <c r="AC153" s="193"/>
    </row>
    <row r="154" spans="1:29" ht="12.95" customHeight="1">
      <c r="A154" s="146"/>
      <c r="B154" s="146"/>
      <c r="C154" s="241"/>
      <c r="D154" s="150"/>
      <c r="E154" s="245"/>
      <c r="F154" s="101" t="s">
        <v>242</v>
      </c>
      <c r="G154" s="30"/>
      <c r="H154" s="46"/>
      <c r="I154" s="155"/>
      <c r="J154" s="32"/>
      <c r="K154" s="32"/>
      <c r="L154" s="49"/>
      <c r="M154" s="50"/>
      <c r="N154" s="96">
        <v>63430000</v>
      </c>
      <c r="O154" s="247"/>
      <c r="P154" s="247"/>
      <c r="Q154" s="241"/>
      <c r="R154" s="150"/>
      <c r="S154" s="245"/>
      <c r="T154" s="101" t="s">
        <v>242</v>
      </c>
      <c r="U154" s="30"/>
      <c r="V154" s="46"/>
      <c r="W154" s="155"/>
      <c r="X154" s="32"/>
      <c r="Y154" s="32"/>
      <c r="Z154" s="49"/>
      <c r="AA154" s="50"/>
      <c r="AB154" s="201">
        <v>65494000</v>
      </c>
      <c r="AC154" s="193"/>
    </row>
    <row r="155" spans="1:29" ht="12.95" customHeight="1">
      <c r="A155" s="146"/>
      <c r="B155" s="146"/>
      <c r="C155" s="241"/>
      <c r="D155" s="150"/>
      <c r="E155" s="245"/>
      <c r="F155" s="101" t="s">
        <v>239</v>
      </c>
      <c r="G155" s="30"/>
      <c r="H155" s="46"/>
      <c r="I155" s="155"/>
      <c r="J155" s="32"/>
      <c r="K155" s="32"/>
      <c r="L155" s="49"/>
      <c r="M155" s="50"/>
      <c r="N155" s="96">
        <v>6780000</v>
      </c>
      <c r="O155" s="247"/>
      <c r="P155" s="247"/>
      <c r="Q155" s="241"/>
      <c r="R155" s="150"/>
      <c r="S155" s="245"/>
      <c r="T155" s="101" t="s">
        <v>239</v>
      </c>
      <c r="U155" s="30"/>
      <c r="V155" s="46"/>
      <c r="W155" s="155"/>
      <c r="X155" s="32"/>
      <c r="Y155" s="32"/>
      <c r="Z155" s="49"/>
      <c r="AA155" s="50"/>
      <c r="AB155" s="201">
        <v>6780000</v>
      </c>
      <c r="AC155" s="193"/>
    </row>
    <row r="156" spans="1:29" ht="12.95" customHeight="1">
      <c r="A156" s="146"/>
      <c r="B156" s="146"/>
      <c r="C156" s="241"/>
      <c r="D156" s="150"/>
      <c r="E156" s="245"/>
      <c r="F156" s="101" t="s">
        <v>240</v>
      </c>
      <c r="G156" s="30"/>
      <c r="H156" s="46"/>
      <c r="I156" s="155"/>
      <c r="J156" s="32"/>
      <c r="K156" s="32"/>
      <c r="L156" s="49"/>
      <c r="M156" s="50"/>
      <c r="N156" s="96">
        <v>68220000</v>
      </c>
      <c r="O156" s="247"/>
      <c r="P156" s="247"/>
      <c r="Q156" s="241"/>
      <c r="R156" s="150"/>
      <c r="S156" s="245"/>
      <c r="T156" s="101" t="s">
        <v>240</v>
      </c>
      <c r="U156" s="30"/>
      <c r="V156" s="46"/>
      <c r="W156" s="155"/>
      <c r="X156" s="32"/>
      <c r="Y156" s="32"/>
      <c r="Z156" s="49"/>
      <c r="AA156" s="50"/>
      <c r="AB156" s="201">
        <v>68220000</v>
      </c>
      <c r="AC156" s="193"/>
    </row>
    <row r="157" spans="1:29" ht="12.95" customHeight="1">
      <c r="A157" s="146"/>
      <c r="B157" s="146"/>
      <c r="C157" s="241"/>
      <c r="D157" s="150"/>
      <c r="E157" s="245"/>
      <c r="F157" s="98"/>
      <c r="G157" s="30"/>
      <c r="H157" s="46"/>
      <c r="I157" s="155"/>
      <c r="J157" s="32"/>
      <c r="K157" s="32"/>
      <c r="L157" s="32" t="s">
        <v>181</v>
      </c>
      <c r="M157" s="50"/>
      <c r="N157" s="128">
        <v>220000000</v>
      </c>
      <c r="O157" s="247"/>
      <c r="P157" s="247"/>
      <c r="Q157" s="241"/>
      <c r="R157" s="150"/>
      <c r="S157" s="245"/>
      <c r="T157" s="98"/>
      <c r="U157" s="30"/>
      <c r="V157" s="46"/>
      <c r="W157" s="155"/>
      <c r="X157" s="32"/>
      <c r="Y157" s="32"/>
      <c r="Z157" s="32" t="s">
        <v>181</v>
      </c>
      <c r="AA157" s="50"/>
      <c r="AB157" s="206">
        <v>220000000</v>
      </c>
      <c r="AC157" s="193"/>
    </row>
    <row r="158" spans="1:29" ht="12.95" customHeight="1">
      <c r="A158" s="146"/>
      <c r="B158" s="146"/>
      <c r="C158" s="242"/>
      <c r="D158" s="151"/>
      <c r="E158" s="244"/>
      <c r="F158" s="99"/>
      <c r="G158" s="107"/>
      <c r="H158" s="51"/>
      <c r="I158" s="52"/>
      <c r="J158" s="57"/>
      <c r="K158" s="57"/>
      <c r="L158" s="57" t="s">
        <v>182</v>
      </c>
      <c r="M158" s="54"/>
      <c r="N158" s="97">
        <v>63430000</v>
      </c>
      <c r="O158" s="247"/>
      <c r="P158" s="247"/>
      <c r="Q158" s="242"/>
      <c r="R158" s="151"/>
      <c r="S158" s="244"/>
      <c r="T158" s="99"/>
      <c r="U158" s="107"/>
      <c r="V158" s="51"/>
      <c r="W158" s="52"/>
      <c r="X158" s="57"/>
      <c r="Y158" s="57"/>
      <c r="Z158" s="57" t="s">
        <v>182</v>
      </c>
      <c r="AA158" s="54"/>
      <c r="AB158" s="202">
        <v>65494000</v>
      </c>
      <c r="AC158" s="193"/>
    </row>
    <row r="159" spans="1:29" ht="12.95" customHeight="1">
      <c r="A159" s="146"/>
      <c r="B159" s="146"/>
      <c r="C159" s="240" t="s">
        <v>190</v>
      </c>
      <c r="D159" s="149"/>
      <c r="E159" s="267">
        <f>SUM(N165:N166)</f>
        <v>592030000</v>
      </c>
      <c r="F159" s="101" t="s">
        <v>238</v>
      </c>
      <c r="G159" s="26"/>
      <c r="H159" s="58"/>
      <c r="I159" s="66"/>
      <c r="J159" s="28"/>
      <c r="K159" s="28"/>
      <c r="L159" s="64"/>
      <c r="M159" s="59"/>
      <c r="N159" s="126">
        <v>83440000</v>
      </c>
      <c r="O159" s="247"/>
      <c r="P159" s="247"/>
      <c r="Q159" s="240" t="s">
        <v>190</v>
      </c>
      <c r="R159" s="149"/>
      <c r="S159" s="267">
        <f>SUM(AB165:AB166)</f>
        <v>566713000</v>
      </c>
      <c r="T159" s="101" t="s">
        <v>238</v>
      </c>
      <c r="U159" s="26"/>
      <c r="V159" s="58"/>
      <c r="W159" s="66"/>
      <c r="X159" s="28"/>
      <c r="Y159" s="28"/>
      <c r="Z159" s="64"/>
      <c r="AA159" s="59"/>
      <c r="AB159" s="201">
        <v>85440000</v>
      </c>
      <c r="AC159" s="193"/>
    </row>
    <row r="160" spans="1:29" ht="12.95" customHeight="1">
      <c r="A160" s="146"/>
      <c r="B160" s="146"/>
      <c r="C160" s="241"/>
      <c r="D160" s="150"/>
      <c r="E160" s="268"/>
      <c r="F160" s="101" t="s">
        <v>242</v>
      </c>
      <c r="G160" s="30"/>
      <c r="H160" s="46"/>
      <c r="I160" s="155"/>
      <c r="J160" s="32"/>
      <c r="K160" s="32"/>
      <c r="L160" s="49"/>
      <c r="M160" s="50"/>
      <c r="N160" s="96">
        <v>108680000</v>
      </c>
      <c r="O160" s="247"/>
      <c r="P160" s="247"/>
      <c r="Q160" s="241"/>
      <c r="R160" s="150"/>
      <c r="S160" s="268"/>
      <c r="T160" s="101" t="s">
        <v>242</v>
      </c>
      <c r="U160" s="30"/>
      <c r="V160" s="30"/>
      <c r="W160" s="30"/>
      <c r="X160" s="32"/>
      <c r="Y160" s="32"/>
      <c r="Z160" s="49"/>
      <c r="AA160" s="50"/>
      <c r="AB160" s="201">
        <v>89863000</v>
      </c>
      <c r="AC160" s="193"/>
    </row>
    <row r="161" spans="1:29" ht="12.95" customHeight="1">
      <c r="A161" s="146"/>
      <c r="B161" s="146"/>
      <c r="C161" s="241"/>
      <c r="D161" s="150"/>
      <c r="E161" s="268"/>
      <c r="F161" s="101" t="s">
        <v>239</v>
      </c>
      <c r="G161" s="30"/>
      <c r="H161" s="46"/>
      <c r="I161" s="155"/>
      <c r="J161" s="32"/>
      <c r="K161" s="32"/>
      <c r="L161" s="49"/>
      <c r="M161" s="50"/>
      <c r="N161" s="96">
        <v>600000</v>
      </c>
      <c r="O161" s="247"/>
      <c r="P161" s="247"/>
      <c r="Q161" s="241"/>
      <c r="R161" s="150"/>
      <c r="S161" s="268"/>
      <c r="T161" s="101" t="s">
        <v>239</v>
      </c>
      <c r="U161" s="30"/>
      <c r="V161" s="46"/>
      <c r="W161" s="155"/>
      <c r="X161" s="32"/>
      <c r="Y161" s="32"/>
      <c r="Z161" s="49"/>
      <c r="AA161" s="50"/>
      <c r="AB161" s="201">
        <v>600000</v>
      </c>
      <c r="AC161" s="193"/>
    </row>
    <row r="162" spans="1:29" ht="12.95" customHeight="1">
      <c r="A162" s="146"/>
      <c r="B162" s="146"/>
      <c r="C162" s="241"/>
      <c r="D162" s="150"/>
      <c r="E162" s="268"/>
      <c r="F162" s="101" t="s">
        <v>243</v>
      </c>
      <c r="G162" s="30"/>
      <c r="H162" s="46"/>
      <c r="I162" s="155"/>
      <c r="J162" s="32"/>
      <c r="K162" s="32"/>
      <c r="L162" s="49"/>
      <c r="M162" s="50"/>
      <c r="N162" s="96">
        <v>600000</v>
      </c>
      <c r="O162" s="247"/>
      <c r="P162" s="247"/>
      <c r="Q162" s="241"/>
      <c r="R162" s="150"/>
      <c r="S162" s="268"/>
      <c r="T162" s="101" t="s">
        <v>243</v>
      </c>
      <c r="U162" s="30"/>
      <c r="V162" s="46"/>
      <c r="W162" s="155"/>
      <c r="X162" s="32"/>
      <c r="Y162" s="32"/>
      <c r="Z162" s="49"/>
      <c r="AA162" s="50"/>
      <c r="AB162" s="201">
        <v>600000</v>
      </c>
      <c r="AC162" s="193"/>
    </row>
    <row r="163" spans="1:29" ht="12.95" customHeight="1">
      <c r="A163" s="146"/>
      <c r="B163" s="146"/>
      <c r="C163" s="241"/>
      <c r="D163" s="150"/>
      <c r="E163" s="268"/>
      <c r="F163" s="101" t="s">
        <v>240</v>
      </c>
      <c r="G163" s="30"/>
      <c r="H163" s="46"/>
      <c r="I163" s="155"/>
      <c r="J163" s="32"/>
      <c r="K163" s="32"/>
      <c r="L163" s="49"/>
      <c r="M163" s="50"/>
      <c r="N163" s="96">
        <v>375960000</v>
      </c>
      <c r="O163" s="247"/>
      <c r="P163" s="247"/>
      <c r="Q163" s="241"/>
      <c r="R163" s="150"/>
      <c r="S163" s="268"/>
      <c r="T163" s="101" t="s">
        <v>240</v>
      </c>
      <c r="U163" s="30"/>
      <c r="V163" s="46"/>
      <c r="W163" s="155"/>
      <c r="X163" s="32"/>
      <c r="Y163" s="32"/>
      <c r="Z163" s="49"/>
      <c r="AA163" s="50"/>
      <c r="AB163" s="201">
        <v>373960000</v>
      </c>
      <c r="AC163" s="193"/>
    </row>
    <row r="164" spans="1:29" ht="12.95" customHeight="1">
      <c r="A164" s="146"/>
      <c r="B164" s="146"/>
      <c r="C164" s="241"/>
      <c r="D164" s="150"/>
      <c r="E164" s="268"/>
      <c r="F164" s="101" t="s">
        <v>241</v>
      </c>
      <c r="G164" s="30"/>
      <c r="H164" s="46"/>
      <c r="I164" s="155"/>
      <c r="J164" s="32"/>
      <c r="K164" s="32"/>
      <c r="L164" s="49"/>
      <c r="M164" s="50"/>
      <c r="N164" s="96">
        <v>22750000</v>
      </c>
      <c r="O164" s="247"/>
      <c r="P164" s="247"/>
      <c r="Q164" s="241"/>
      <c r="R164" s="150"/>
      <c r="S164" s="268"/>
      <c r="T164" s="101" t="s">
        <v>241</v>
      </c>
      <c r="U164" s="30"/>
      <c r="V164" s="46"/>
      <c r="W164" s="155"/>
      <c r="X164" s="32"/>
      <c r="Y164" s="32"/>
      <c r="Z164" s="49"/>
      <c r="AA164" s="50"/>
      <c r="AB164" s="201">
        <v>16250000</v>
      </c>
      <c r="AC164" s="193"/>
    </row>
    <row r="165" spans="1:29" ht="12.95" customHeight="1">
      <c r="A165" s="146"/>
      <c r="B165" s="146"/>
      <c r="C165" s="241"/>
      <c r="D165" s="150"/>
      <c r="E165" s="268"/>
      <c r="F165" s="98"/>
      <c r="G165" s="30"/>
      <c r="H165" s="46"/>
      <c r="I165" s="155"/>
      <c r="J165" s="32"/>
      <c r="K165" s="32"/>
      <c r="L165" s="32" t="s">
        <v>181</v>
      </c>
      <c r="M165" s="50"/>
      <c r="N165" s="128">
        <v>460000000</v>
      </c>
      <c r="O165" s="247"/>
      <c r="P165" s="247"/>
      <c r="Q165" s="241"/>
      <c r="R165" s="150"/>
      <c r="S165" s="268"/>
      <c r="T165" s="98"/>
      <c r="U165" s="30"/>
      <c r="V165" s="46"/>
      <c r="W165" s="155"/>
      <c r="X165" s="32"/>
      <c r="Y165" s="32"/>
      <c r="Z165" s="32" t="s">
        <v>181</v>
      </c>
      <c r="AA165" s="50"/>
      <c r="AB165" s="206">
        <v>460000000</v>
      </c>
      <c r="AC165" s="193"/>
    </row>
    <row r="166" spans="1:29" ht="12.95" customHeight="1">
      <c r="A166" s="146"/>
      <c r="B166" s="146"/>
      <c r="C166" s="242"/>
      <c r="D166" s="151"/>
      <c r="E166" s="269"/>
      <c r="F166" s="99"/>
      <c r="G166" s="107"/>
      <c r="H166" s="51"/>
      <c r="I166" s="52"/>
      <c r="J166" s="57"/>
      <c r="K166" s="57"/>
      <c r="L166" s="57" t="s">
        <v>182</v>
      </c>
      <c r="M166" s="54"/>
      <c r="N166" s="97">
        <v>132030000</v>
      </c>
      <c r="O166" s="247"/>
      <c r="P166" s="247"/>
      <c r="Q166" s="242"/>
      <c r="R166" s="151"/>
      <c r="S166" s="269"/>
      <c r="T166" s="99"/>
      <c r="U166" s="107"/>
      <c r="V166" s="51"/>
      <c r="W166" s="52"/>
      <c r="X166" s="57"/>
      <c r="Y166" s="57"/>
      <c r="Z166" s="57" t="s">
        <v>182</v>
      </c>
      <c r="AA166" s="54"/>
      <c r="AB166" s="202">
        <v>106713000</v>
      </c>
      <c r="AC166" s="193"/>
    </row>
    <row r="167" spans="1:29" ht="12.95" customHeight="1">
      <c r="A167" s="146"/>
      <c r="B167" s="146"/>
      <c r="C167" s="240" t="s">
        <v>7</v>
      </c>
      <c r="D167" s="153"/>
      <c r="E167" s="106">
        <f>SUM(E168:E173)</f>
        <v>46580000</v>
      </c>
      <c r="F167" s="107"/>
      <c r="G167" s="107"/>
      <c r="H167" s="51"/>
      <c r="I167" s="52"/>
      <c r="J167" s="57"/>
      <c r="K167" s="57"/>
      <c r="L167" s="55"/>
      <c r="M167" s="54"/>
      <c r="N167" s="126">
        <v>46580000</v>
      </c>
      <c r="O167" s="247"/>
      <c r="P167" s="247"/>
      <c r="Q167" s="240" t="s">
        <v>7</v>
      </c>
      <c r="R167" s="153"/>
      <c r="S167" s="106">
        <f>SUM(S168:S173)</f>
        <v>46480000</v>
      </c>
      <c r="T167" s="107"/>
      <c r="U167" s="107"/>
      <c r="V167" s="51"/>
      <c r="W167" s="52"/>
      <c r="X167" s="57"/>
      <c r="Y167" s="57"/>
      <c r="Z167" s="55"/>
      <c r="AA167" s="54"/>
      <c r="AB167" s="204">
        <v>46480000</v>
      </c>
      <c r="AC167" s="193"/>
    </row>
    <row r="168" spans="1:29" ht="12.95" customHeight="1">
      <c r="A168" s="146"/>
      <c r="B168" s="146"/>
      <c r="C168" s="241"/>
      <c r="D168" s="76" t="s">
        <v>191</v>
      </c>
      <c r="E168" s="243">
        <f t="shared" ref="E168" si="0">N169</f>
        <v>31780000</v>
      </c>
      <c r="F168" s="26" t="s">
        <v>192</v>
      </c>
      <c r="G168" s="26"/>
      <c r="H168" s="58">
        <v>31780000</v>
      </c>
      <c r="I168" s="66"/>
      <c r="J168" s="63"/>
      <c r="K168" s="155" t="s">
        <v>2</v>
      </c>
      <c r="L168" s="68">
        <v>1</v>
      </c>
      <c r="M168" s="59" t="s">
        <v>74</v>
      </c>
      <c r="N168" s="126">
        <v>31780000</v>
      </c>
      <c r="O168" s="247"/>
      <c r="P168" s="247"/>
      <c r="Q168" s="241"/>
      <c r="R168" s="76" t="s">
        <v>191</v>
      </c>
      <c r="S168" s="243">
        <f t="shared" ref="S168" si="1">AB169</f>
        <v>31780000</v>
      </c>
      <c r="T168" s="26" t="s">
        <v>192</v>
      </c>
      <c r="U168" s="26"/>
      <c r="V168" s="58">
        <v>31780000</v>
      </c>
      <c r="W168" s="66"/>
      <c r="X168" s="63"/>
      <c r="Y168" s="155" t="s">
        <v>2</v>
      </c>
      <c r="Z168" s="68">
        <v>1</v>
      </c>
      <c r="AA168" s="59" t="s">
        <v>74</v>
      </c>
      <c r="AB168" s="204">
        <v>31780000</v>
      </c>
      <c r="AC168" s="193"/>
    </row>
    <row r="169" spans="1:29" ht="12.95" customHeight="1">
      <c r="A169" s="146"/>
      <c r="B169" s="146"/>
      <c r="C169" s="241"/>
      <c r="D169" s="147"/>
      <c r="E169" s="244"/>
      <c r="F169" s="107"/>
      <c r="G169" s="107"/>
      <c r="H169" s="51"/>
      <c r="I169" s="52"/>
      <c r="J169" s="57"/>
      <c r="K169" s="57"/>
      <c r="L169" s="55" t="s">
        <v>75</v>
      </c>
      <c r="M169" s="54"/>
      <c r="N169" s="97">
        <v>31780000</v>
      </c>
      <c r="O169" s="247"/>
      <c r="P169" s="247"/>
      <c r="Q169" s="241"/>
      <c r="R169" s="147"/>
      <c r="S169" s="244"/>
      <c r="T169" s="107"/>
      <c r="U169" s="107"/>
      <c r="V169" s="51"/>
      <c r="W169" s="52"/>
      <c r="X169" s="57"/>
      <c r="Y169" s="57"/>
      <c r="Z169" s="55" t="s">
        <v>75</v>
      </c>
      <c r="AA169" s="54"/>
      <c r="AB169" s="202">
        <v>31780000</v>
      </c>
      <c r="AC169" s="193"/>
    </row>
    <row r="170" spans="1:29" ht="12.95" customHeight="1">
      <c r="A170" s="146"/>
      <c r="B170" s="146"/>
      <c r="C170" s="241"/>
      <c r="D170" s="146" t="s">
        <v>17</v>
      </c>
      <c r="E170" s="243">
        <f t="shared" ref="E170" si="2">N171</f>
        <v>4800000</v>
      </c>
      <c r="F170" s="26" t="s">
        <v>19</v>
      </c>
      <c r="G170" s="26"/>
      <c r="H170" s="58"/>
      <c r="I170" s="66"/>
      <c r="J170" s="63"/>
      <c r="K170" s="59"/>
      <c r="L170" s="68"/>
      <c r="M170" s="59" t="s">
        <v>74</v>
      </c>
      <c r="N170" s="126">
        <v>4800000</v>
      </c>
      <c r="O170" s="247"/>
      <c r="P170" s="247"/>
      <c r="Q170" s="241"/>
      <c r="R170" s="146" t="s">
        <v>17</v>
      </c>
      <c r="S170" s="243">
        <f t="shared" ref="S170" si="3">AB171</f>
        <v>4700000</v>
      </c>
      <c r="T170" s="26" t="s">
        <v>19</v>
      </c>
      <c r="U170" s="26"/>
      <c r="V170" s="58">
        <v>4700000</v>
      </c>
      <c r="W170" s="66"/>
      <c r="X170" s="63"/>
      <c r="Y170" s="155" t="s">
        <v>2</v>
      </c>
      <c r="Z170" s="68">
        <v>1</v>
      </c>
      <c r="AA170" s="59" t="s">
        <v>74</v>
      </c>
      <c r="AB170" s="204">
        <v>4700000</v>
      </c>
      <c r="AC170" s="193"/>
    </row>
    <row r="171" spans="1:29" ht="12.95" customHeight="1">
      <c r="A171" s="146"/>
      <c r="B171" s="146"/>
      <c r="C171" s="241"/>
      <c r="D171" s="146"/>
      <c r="E171" s="244"/>
      <c r="F171" s="107"/>
      <c r="G171" s="107"/>
      <c r="H171" s="51"/>
      <c r="I171" s="52"/>
      <c r="J171" s="57"/>
      <c r="K171" s="57"/>
      <c r="L171" s="55" t="s">
        <v>75</v>
      </c>
      <c r="M171" s="54"/>
      <c r="N171" s="97">
        <v>4800000</v>
      </c>
      <c r="O171" s="247"/>
      <c r="P171" s="247"/>
      <c r="Q171" s="241"/>
      <c r="R171" s="146"/>
      <c r="S171" s="244"/>
      <c r="T171" s="107"/>
      <c r="U171" s="107"/>
      <c r="V171" s="51"/>
      <c r="W171" s="52"/>
      <c r="X171" s="57"/>
      <c r="Y171" s="57"/>
      <c r="Z171" s="55" t="s">
        <v>75</v>
      </c>
      <c r="AA171" s="54"/>
      <c r="AB171" s="202">
        <v>4700000</v>
      </c>
      <c r="AC171" s="193"/>
    </row>
    <row r="172" spans="1:29" ht="12.95" customHeight="1">
      <c r="A172" s="146"/>
      <c r="B172" s="146"/>
      <c r="C172" s="241"/>
      <c r="D172" s="76" t="s">
        <v>18</v>
      </c>
      <c r="E172" s="243">
        <f t="shared" ref="E172" si="4">N173</f>
        <v>10000000</v>
      </c>
      <c r="F172" s="26" t="s">
        <v>20</v>
      </c>
      <c r="G172" s="26"/>
      <c r="H172" s="58">
        <v>2000000</v>
      </c>
      <c r="I172" s="66"/>
      <c r="J172" s="63"/>
      <c r="K172" s="155" t="s">
        <v>2</v>
      </c>
      <c r="L172" s="68">
        <v>5</v>
      </c>
      <c r="M172" s="59" t="s">
        <v>74</v>
      </c>
      <c r="N172" s="126">
        <v>10000000</v>
      </c>
      <c r="O172" s="247"/>
      <c r="P172" s="247"/>
      <c r="Q172" s="241"/>
      <c r="R172" s="76" t="s">
        <v>18</v>
      </c>
      <c r="S172" s="243">
        <f t="shared" ref="S172" si="5">AB173</f>
        <v>10000000</v>
      </c>
      <c r="T172" s="26" t="s">
        <v>20</v>
      </c>
      <c r="U172" s="26"/>
      <c r="V172" s="58">
        <v>2000000</v>
      </c>
      <c r="W172" s="66"/>
      <c r="X172" s="63"/>
      <c r="Y172" s="155" t="s">
        <v>2</v>
      </c>
      <c r="Z172" s="68">
        <v>5</v>
      </c>
      <c r="AA172" s="59" t="s">
        <v>74</v>
      </c>
      <c r="AB172" s="204">
        <v>10000000</v>
      </c>
      <c r="AC172" s="193"/>
    </row>
    <row r="173" spans="1:29" ht="12.95" customHeight="1">
      <c r="A173" s="146"/>
      <c r="B173" s="146"/>
      <c r="C173" s="242"/>
      <c r="D173" s="147"/>
      <c r="E173" s="244"/>
      <c r="F173" s="107"/>
      <c r="G173" s="107"/>
      <c r="H173" s="51"/>
      <c r="I173" s="52"/>
      <c r="J173" s="57"/>
      <c r="K173" s="57"/>
      <c r="L173" s="55" t="s">
        <v>75</v>
      </c>
      <c r="M173" s="54"/>
      <c r="N173" s="97">
        <v>10000000</v>
      </c>
      <c r="O173" s="247"/>
      <c r="P173" s="247"/>
      <c r="Q173" s="242"/>
      <c r="R173" s="147"/>
      <c r="S173" s="244"/>
      <c r="T173" s="107"/>
      <c r="U173" s="107"/>
      <c r="V173" s="51"/>
      <c r="W173" s="52"/>
      <c r="X173" s="57"/>
      <c r="Y173" s="57"/>
      <c r="Z173" s="55" t="s">
        <v>75</v>
      </c>
      <c r="AA173" s="54"/>
      <c r="AB173" s="202">
        <v>10000000</v>
      </c>
      <c r="AC173" s="193"/>
    </row>
    <row r="174" spans="1:29" ht="12.95" customHeight="1">
      <c r="A174" s="146"/>
      <c r="B174" s="146"/>
      <c r="C174" s="240" t="s">
        <v>193</v>
      </c>
      <c r="D174" s="132"/>
      <c r="E174" s="106">
        <f>SUM(E175:E180)</f>
        <v>145300000</v>
      </c>
      <c r="F174" s="271"/>
      <c r="G174" s="272"/>
      <c r="H174" s="272"/>
      <c r="I174" s="272"/>
      <c r="J174" s="272"/>
      <c r="K174" s="71"/>
      <c r="L174" s="68"/>
      <c r="M174" s="59"/>
      <c r="N174" s="126">
        <v>145300000</v>
      </c>
      <c r="O174" s="247"/>
      <c r="P174" s="247"/>
      <c r="Q174" s="240" t="s">
        <v>193</v>
      </c>
      <c r="R174" s="132"/>
      <c r="S174" s="106">
        <f>SUM(S175:S180)</f>
        <v>161573000</v>
      </c>
      <c r="T174" s="271"/>
      <c r="U174" s="272"/>
      <c r="V174" s="272"/>
      <c r="W174" s="272"/>
      <c r="X174" s="272"/>
      <c r="Y174" s="71"/>
      <c r="Z174" s="68"/>
      <c r="AA174" s="59"/>
      <c r="AB174" s="200">
        <v>161573000</v>
      </c>
      <c r="AC174" s="193"/>
    </row>
    <row r="175" spans="1:29" ht="12.95" customHeight="1">
      <c r="A175" s="146"/>
      <c r="B175" s="146"/>
      <c r="C175" s="241"/>
      <c r="D175" s="145" t="s">
        <v>194</v>
      </c>
      <c r="E175" s="243">
        <f>N179</f>
        <v>15300000</v>
      </c>
      <c r="F175" s="25" t="s">
        <v>373</v>
      </c>
      <c r="G175" s="26"/>
      <c r="H175" s="27"/>
      <c r="I175" s="28"/>
      <c r="J175" s="28"/>
      <c r="K175" s="155" t="s">
        <v>2</v>
      </c>
      <c r="L175" s="68">
        <v>1</v>
      </c>
      <c r="M175" s="59" t="s">
        <v>74</v>
      </c>
      <c r="N175" s="126">
        <v>14000000</v>
      </c>
      <c r="O175" s="247"/>
      <c r="P175" s="247"/>
      <c r="Q175" s="241"/>
      <c r="R175" s="145" t="s">
        <v>194</v>
      </c>
      <c r="S175" s="243">
        <f>AB179</f>
        <v>31573000</v>
      </c>
      <c r="T175" s="25" t="s">
        <v>373</v>
      </c>
      <c r="U175" s="26"/>
      <c r="V175" s="27">
        <v>14815396</v>
      </c>
      <c r="W175" s="28"/>
      <c r="X175" s="28"/>
      <c r="Y175" s="155" t="s">
        <v>2</v>
      </c>
      <c r="Z175" s="68">
        <v>1</v>
      </c>
      <c r="AA175" s="59" t="s">
        <v>74</v>
      </c>
      <c r="AB175" s="201">
        <v>14815396</v>
      </c>
      <c r="AC175" s="193"/>
    </row>
    <row r="176" spans="1:29" ht="12.95" customHeight="1">
      <c r="A176" s="146"/>
      <c r="B176" s="146"/>
      <c r="C176" s="241"/>
      <c r="D176" s="146"/>
      <c r="E176" s="245"/>
      <c r="F176" s="30"/>
      <c r="G176" s="30"/>
      <c r="H176" s="31"/>
      <c r="I176" s="32"/>
      <c r="J176" s="32"/>
      <c r="K176" s="155"/>
      <c r="L176" s="62"/>
      <c r="M176" s="50"/>
      <c r="N176" s="96">
        <v>0</v>
      </c>
      <c r="O176" s="247"/>
      <c r="P176" s="247"/>
      <c r="Q176" s="241"/>
      <c r="R176" s="146"/>
      <c r="S176" s="245"/>
      <c r="T176" s="30" t="s">
        <v>374</v>
      </c>
      <c r="U176" s="30"/>
      <c r="V176" s="31">
        <v>15660407</v>
      </c>
      <c r="W176" s="32"/>
      <c r="X176" s="32"/>
      <c r="Y176" s="155" t="s">
        <v>2</v>
      </c>
      <c r="Z176" s="62">
        <v>1</v>
      </c>
      <c r="AA176" s="50" t="s">
        <v>74</v>
      </c>
      <c r="AB176" s="201">
        <v>15660407</v>
      </c>
      <c r="AC176" s="193"/>
    </row>
    <row r="177" spans="1:29" ht="12.95" customHeight="1">
      <c r="A177" s="146"/>
      <c r="B177" s="146"/>
      <c r="C177" s="241"/>
      <c r="D177" s="146"/>
      <c r="E177" s="245"/>
      <c r="F177" s="30" t="s">
        <v>375</v>
      </c>
      <c r="G177" s="30"/>
      <c r="H177" s="46"/>
      <c r="I177" s="155"/>
      <c r="J177" s="48"/>
      <c r="K177" s="155" t="s">
        <v>2</v>
      </c>
      <c r="L177" s="62">
        <v>1</v>
      </c>
      <c r="M177" s="50" t="s">
        <v>74</v>
      </c>
      <c r="N177" s="96">
        <v>1200000</v>
      </c>
      <c r="O177" s="247"/>
      <c r="P177" s="247"/>
      <c r="Q177" s="241"/>
      <c r="R177" s="146"/>
      <c r="S177" s="245"/>
      <c r="T177" s="30" t="s">
        <v>375</v>
      </c>
      <c r="U177" s="30"/>
      <c r="V177" s="46">
        <v>997197</v>
      </c>
      <c r="W177" s="155"/>
      <c r="X177" s="48"/>
      <c r="Y177" s="155" t="s">
        <v>2</v>
      </c>
      <c r="Z177" s="62">
        <v>1</v>
      </c>
      <c r="AA177" s="50" t="s">
        <v>74</v>
      </c>
      <c r="AB177" s="201">
        <v>997197</v>
      </c>
      <c r="AC177" s="193"/>
    </row>
    <row r="178" spans="1:29" ht="12.95" customHeight="1">
      <c r="A178" s="146"/>
      <c r="B178" s="146"/>
      <c r="C178" s="241"/>
      <c r="D178" s="146"/>
      <c r="E178" s="245"/>
      <c r="F178" s="30" t="s">
        <v>376</v>
      </c>
      <c r="G178" s="30"/>
      <c r="H178" s="46"/>
      <c r="I178" s="155"/>
      <c r="J178" s="48"/>
      <c r="K178" s="155" t="s">
        <v>2</v>
      </c>
      <c r="L178" s="62">
        <v>1</v>
      </c>
      <c r="M178" s="50" t="s">
        <v>74</v>
      </c>
      <c r="N178" s="96">
        <v>100000</v>
      </c>
      <c r="O178" s="247"/>
      <c r="P178" s="247"/>
      <c r="Q178" s="241"/>
      <c r="R178" s="146"/>
      <c r="S178" s="245"/>
      <c r="T178" s="30" t="s">
        <v>376</v>
      </c>
      <c r="U178" s="30"/>
      <c r="V178" s="46">
        <v>100000</v>
      </c>
      <c r="W178" s="155"/>
      <c r="X178" s="48"/>
      <c r="Y178" s="155" t="s">
        <v>2</v>
      </c>
      <c r="Z178" s="62">
        <v>1</v>
      </c>
      <c r="AA178" s="50" t="s">
        <v>74</v>
      </c>
      <c r="AB178" s="201">
        <v>100000</v>
      </c>
      <c r="AC178" s="193"/>
    </row>
    <row r="179" spans="1:29" ht="12.95" customHeight="1">
      <c r="A179" s="146"/>
      <c r="B179" s="146"/>
      <c r="C179" s="241"/>
      <c r="D179" s="147"/>
      <c r="E179" s="244"/>
      <c r="F179" s="107"/>
      <c r="G179" s="107"/>
      <c r="H179" s="51"/>
      <c r="I179" s="52"/>
      <c r="J179" s="57"/>
      <c r="K179" s="57"/>
      <c r="L179" s="55" t="s">
        <v>75</v>
      </c>
      <c r="M179" s="54"/>
      <c r="N179" s="97">
        <v>15300000</v>
      </c>
      <c r="O179" s="247"/>
      <c r="P179" s="247"/>
      <c r="Q179" s="241"/>
      <c r="R179" s="147"/>
      <c r="S179" s="244"/>
      <c r="T179" s="107"/>
      <c r="U179" s="107"/>
      <c r="V179" s="51"/>
      <c r="W179" s="52"/>
      <c r="X179" s="57"/>
      <c r="Y179" s="57"/>
      <c r="Z179" s="55" t="s">
        <v>75</v>
      </c>
      <c r="AA179" s="54"/>
      <c r="AB179" s="202">
        <v>31573000</v>
      </c>
      <c r="AC179" s="193"/>
    </row>
    <row r="180" spans="1:29" ht="12.95" customHeight="1">
      <c r="A180" s="146"/>
      <c r="B180" s="146"/>
      <c r="C180" s="242"/>
      <c r="D180" s="150" t="s">
        <v>195</v>
      </c>
      <c r="E180" s="113">
        <f>N180</f>
        <v>130000000</v>
      </c>
      <c r="F180" s="29" t="s">
        <v>196</v>
      </c>
      <c r="G180" s="30"/>
      <c r="H180" s="31"/>
      <c r="I180" s="32"/>
      <c r="J180" s="32"/>
      <c r="K180" s="165"/>
      <c r="L180" s="49"/>
      <c r="M180" s="50" t="s">
        <v>74</v>
      </c>
      <c r="N180" s="128">
        <v>130000000</v>
      </c>
      <c r="O180" s="247"/>
      <c r="P180" s="247"/>
      <c r="Q180" s="242"/>
      <c r="R180" s="150" t="s">
        <v>195</v>
      </c>
      <c r="S180" s="113">
        <f>AB180</f>
        <v>130000000</v>
      </c>
      <c r="T180" s="29" t="s">
        <v>196</v>
      </c>
      <c r="U180" s="30"/>
      <c r="V180" s="31"/>
      <c r="W180" s="32"/>
      <c r="X180" s="32"/>
      <c r="Y180" s="165"/>
      <c r="Z180" s="49"/>
      <c r="AA180" s="50"/>
      <c r="AB180" s="202">
        <v>130000000</v>
      </c>
      <c r="AC180" s="193"/>
    </row>
    <row r="181" spans="1:29" ht="12.95" customHeight="1">
      <c r="A181" s="146"/>
      <c r="B181" s="146"/>
      <c r="C181" s="240" t="s">
        <v>197</v>
      </c>
      <c r="D181" s="145" t="s">
        <v>198</v>
      </c>
      <c r="E181" s="266">
        <f>N183</f>
        <v>4000000</v>
      </c>
      <c r="F181" s="25" t="s">
        <v>199</v>
      </c>
      <c r="G181" s="26"/>
      <c r="H181" s="58">
        <v>200000</v>
      </c>
      <c r="I181" s="66"/>
      <c r="J181" s="63"/>
      <c r="K181" s="155" t="s">
        <v>2</v>
      </c>
      <c r="L181" s="68">
        <v>5</v>
      </c>
      <c r="M181" s="59" t="s">
        <v>74</v>
      </c>
      <c r="N181" s="126">
        <v>1000000</v>
      </c>
      <c r="O181" s="247"/>
      <c r="P181" s="247"/>
      <c r="Q181" s="240" t="s">
        <v>197</v>
      </c>
      <c r="R181" s="145" t="s">
        <v>198</v>
      </c>
      <c r="S181" s="266">
        <f>AB183</f>
        <v>2000000</v>
      </c>
      <c r="T181" s="25" t="s">
        <v>199</v>
      </c>
      <c r="U181" s="26"/>
      <c r="V181" s="58">
        <v>200000</v>
      </c>
      <c r="W181" s="66"/>
      <c r="X181" s="63"/>
      <c r="Y181" s="155" t="s">
        <v>2</v>
      </c>
      <c r="Z181" s="68">
        <v>5</v>
      </c>
      <c r="AA181" s="59" t="s">
        <v>74</v>
      </c>
      <c r="AB181" s="201">
        <v>1000000</v>
      </c>
      <c r="AC181" s="193"/>
    </row>
    <row r="182" spans="1:29" ht="12.95" customHeight="1">
      <c r="A182" s="146"/>
      <c r="B182" s="146"/>
      <c r="C182" s="241"/>
      <c r="D182" s="146"/>
      <c r="E182" s="266"/>
      <c r="F182" s="29" t="s">
        <v>200</v>
      </c>
      <c r="G182" s="30"/>
      <c r="H182" s="46">
        <v>150000</v>
      </c>
      <c r="I182" s="155"/>
      <c r="J182" s="48"/>
      <c r="K182" s="155" t="s">
        <v>2</v>
      </c>
      <c r="L182" s="62">
        <v>20</v>
      </c>
      <c r="M182" s="50" t="s">
        <v>74</v>
      </c>
      <c r="N182" s="96">
        <v>3000000</v>
      </c>
      <c r="O182" s="247"/>
      <c r="P182" s="247"/>
      <c r="Q182" s="241"/>
      <c r="R182" s="146"/>
      <c r="S182" s="266"/>
      <c r="T182" s="29" t="s">
        <v>200</v>
      </c>
      <c r="U182" s="30"/>
      <c r="V182" s="46">
        <v>100000</v>
      </c>
      <c r="W182" s="155"/>
      <c r="X182" s="48"/>
      <c r="Y182" s="155" t="s">
        <v>2</v>
      </c>
      <c r="Z182" s="62">
        <v>10</v>
      </c>
      <c r="AA182" s="50" t="s">
        <v>74</v>
      </c>
      <c r="AB182" s="201">
        <v>1000000</v>
      </c>
      <c r="AC182" s="193"/>
    </row>
    <row r="183" spans="1:29" ht="12.95" customHeight="1">
      <c r="A183" s="146"/>
      <c r="B183" s="146"/>
      <c r="C183" s="242"/>
      <c r="D183" s="147"/>
      <c r="E183" s="255"/>
      <c r="F183" s="108"/>
      <c r="G183" s="107"/>
      <c r="H183" s="51"/>
      <c r="I183" s="52"/>
      <c r="J183" s="57"/>
      <c r="K183" s="57"/>
      <c r="L183" s="55" t="s">
        <v>75</v>
      </c>
      <c r="M183" s="54"/>
      <c r="N183" s="97">
        <v>4000000</v>
      </c>
      <c r="O183" s="247"/>
      <c r="P183" s="247"/>
      <c r="Q183" s="242"/>
      <c r="R183" s="147"/>
      <c r="S183" s="255"/>
      <c r="T183" s="108"/>
      <c r="U183" s="107"/>
      <c r="V183" s="51"/>
      <c r="W183" s="52"/>
      <c r="X183" s="57"/>
      <c r="Y183" s="57"/>
      <c r="Z183" s="55" t="s">
        <v>75</v>
      </c>
      <c r="AA183" s="54"/>
      <c r="AB183" s="202">
        <v>2000000</v>
      </c>
      <c r="AC183" s="193"/>
    </row>
    <row r="184" spans="1:29" ht="12.95" customHeight="1">
      <c r="A184" s="146"/>
      <c r="B184" s="146"/>
      <c r="C184" s="240" t="s">
        <v>8</v>
      </c>
      <c r="D184" s="146"/>
      <c r="E184" s="243">
        <f>SUM(N188:N189)</f>
        <v>201650000</v>
      </c>
      <c r="F184" s="101" t="s">
        <v>244</v>
      </c>
      <c r="G184" s="30"/>
      <c r="H184" s="46"/>
      <c r="I184" s="155"/>
      <c r="J184" s="48"/>
      <c r="K184" s="50"/>
      <c r="L184" s="49"/>
      <c r="M184" s="50"/>
      <c r="N184" s="96">
        <v>36348400</v>
      </c>
      <c r="O184" s="247"/>
      <c r="P184" s="247"/>
      <c r="Q184" s="240" t="s">
        <v>8</v>
      </c>
      <c r="R184" s="146"/>
      <c r="S184" s="243">
        <f>SUM(AB188:AB189)</f>
        <v>212344000</v>
      </c>
      <c r="T184" s="101" t="s">
        <v>244</v>
      </c>
      <c r="U184" s="30"/>
      <c r="V184" s="46"/>
      <c r="W184" s="155"/>
      <c r="X184" s="48"/>
      <c r="Y184" s="50"/>
      <c r="Z184" s="49"/>
      <c r="AA184" s="50"/>
      <c r="AB184" s="204">
        <v>36348400</v>
      </c>
      <c r="AC184" s="193"/>
    </row>
    <row r="185" spans="1:29" ht="12.95" customHeight="1">
      <c r="A185" s="146"/>
      <c r="B185" s="146"/>
      <c r="C185" s="241"/>
      <c r="D185" s="146"/>
      <c r="E185" s="245"/>
      <c r="F185" s="101" t="s">
        <v>242</v>
      </c>
      <c r="G185" s="30"/>
      <c r="H185" s="46"/>
      <c r="I185" s="155"/>
      <c r="J185" s="48"/>
      <c r="K185" s="50"/>
      <c r="L185" s="49"/>
      <c r="M185" s="50"/>
      <c r="N185" s="96">
        <v>0</v>
      </c>
      <c r="O185" s="247"/>
      <c r="P185" s="247"/>
      <c r="Q185" s="241"/>
      <c r="R185" s="146"/>
      <c r="S185" s="245"/>
      <c r="T185" s="101" t="s">
        <v>242</v>
      </c>
      <c r="U185" s="30"/>
      <c r="V185" s="46"/>
      <c r="W185" s="155"/>
      <c r="X185" s="48"/>
      <c r="Y185" s="50"/>
      <c r="Z185" s="49"/>
      <c r="AA185" s="50"/>
      <c r="AB185" s="201">
        <v>15125600</v>
      </c>
      <c r="AC185" s="193"/>
    </row>
    <row r="186" spans="1:29" ht="12.95" customHeight="1">
      <c r="A186" s="146"/>
      <c r="B186" s="146"/>
      <c r="C186" s="241"/>
      <c r="D186" s="146"/>
      <c r="E186" s="245"/>
      <c r="F186" s="101" t="s">
        <v>245</v>
      </c>
      <c r="G186" s="30"/>
      <c r="H186" s="46"/>
      <c r="I186" s="155"/>
      <c r="J186" s="48"/>
      <c r="K186" s="50"/>
      <c r="L186" s="49"/>
      <c r="M186" s="50"/>
      <c r="N186" s="96">
        <v>149333336</v>
      </c>
      <c r="O186" s="247"/>
      <c r="P186" s="247"/>
      <c r="Q186" s="241"/>
      <c r="R186" s="146"/>
      <c r="S186" s="245"/>
      <c r="T186" s="101" t="s">
        <v>245</v>
      </c>
      <c r="U186" s="30"/>
      <c r="V186" s="46"/>
      <c r="W186" s="155"/>
      <c r="X186" s="48"/>
      <c r="Y186" s="50"/>
      <c r="Z186" s="49"/>
      <c r="AA186" s="50"/>
      <c r="AB186" s="201">
        <v>149333336</v>
      </c>
      <c r="AC186" s="193"/>
    </row>
    <row r="187" spans="1:29" ht="12.95" customHeight="1">
      <c r="A187" s="146"/>
      <c r="B187" s="146"/>
      <c r="C187" s="241"/>
      <c r="D187" s="146"/>
      <c r="E187" s="245"/>
      <c r="F187" s="101" t="s">
        <v>241</v>
      </c>
      <c r="G187" s="30"/>
      <c r="H187" s="46"/>
      <c r="I187" s="155"/>
      <c r="J187" s="48"/>
      <c r="K187" s="50"/>
      <c r="L187" s="49"/>
      <c r="M187" s="50"/>
      <c r="N187" s="96">
        <v>15966264</v>
      </c>
      <c r="O187" s="247"/>
      <c r="P187" s="247"/>
      <c r="Q187" s="241"/>
      <c r="R187" s="146"/>
      <c r="S187" s="245"/>
      <c r="T187" s="101" t="s">
        <v>241</v>
      </c>
      <c r="U187" s="30"/>
      <c r="V187" s="46"/>
      <c r="W187" s="155"/>
      <c r="X187" s="48"/>
      <c r="Y187" s="50"/>
      <c r="Z187" s="49"/>
      <c r="AA187" s="50"/>
      <c r="AB187" s="201">
        <v>11536664</v>
      </c>
      <c r="AC187" s="193"/>
    </row>
    <row r="188" spans="1:29" ht="12.95" customHeight="1">
      <c r="A188" s="146"/>
      <c r="B188" s="146"/>
      <c r="C188" s="241"/>
      <c r="D188" s="146"/>
      <c r="E188" s="245"/>
      <c r="F188" s="98"/>
      <c r="G188" s="30"/>
      <c r="H188" s="46"/>
      <c r="I188" s="155"/>
      <c r="J188" s="48"/>
      <c r="K188" s="50"/>
      <c r="L188" s="32" t="s">
        <v>201</v>
      </c>
      <c r="M188" s="50"/>
      <c r="N188" s="128">
        <v>185681736</v>
      </c>
      <c r="O188" s="247"/>
      <c r="P188" s="247"/>
      <c r="Q188" s="241"/>
      <c r="R188" s="146"/>
      <c r="S188" s="245"/>
      <c r="T188" s="98"/>
      <c r="U188" s="30"/>
      <c r="V188" s="46"/>
      <c r="W188" s="155"/>
      <c r="X188" s="48"/>
      <c r="Y188" s="50"/>
      <c r="Z188" s="32" t="s">
        <v>201</v>
      </c>
      <c r="AA188" s="50"/>
      <c r="AB188" s="206">
        <v>185681736</v>
      </c>
      <c r="AC188" s="193"/>
    </row>
    <row r="189" spans="1:29" ht="12.95" customHeight="1">
      <c r="A189" s="146"/>
      <c r="B189" s="146"/>
      <c r="C189" s="242"/>
      <c r="D189" s="146"/>
      <c r="E189" s="244"/>
      <c r="F189" s="98"/>
      <c r="G189" s="30"/>
      <c r="H189" s="46"/>
      <c r="I189" s="155"/>
      <c r="J189" s="32"/>
      <c r="K189" s="32"/>
      <c r="L189" s="57" t="s">
        <v>182</v>
      </c>
      <c r="M189" s="50"/>
      <c r="N189" s="128">
        <v>15968264</v>
      </c>
      <c r="O189" s="247"/>
      <c r="P189" s="247"/>
      <c r="Q189" s="242"/>
      <c r="R189" s="146"/>
      <c r="S189" s="244"/>
      <c r="T189" s="98"/>
      <c r="U189" s="30"/>
      <c r="V189" s="46"/>
      <c r="W189" s="155"/>
      <c r="X189" s="32"/>
      <c r="Y189" s="32"/>
      <c r="Z189" s="57" t="s">
        <v>182</v>
      </c>
      <c r="AA189" s="50"/>
      <c r="AB189" s="202">
        <v>26662264</v>
      </c>
      <c r="AC189" s="193"/>
    </row>
    <row r="190" spans="1:29" s="33" customFormat="1" ht="12.95" customHeight="1">
      <c r="A190" s="146"/>
      <c r="B190" s="146"/>
      <c r="C190" s="240" t="s">
        <v>9</v>
      </c>
      <c r="D190" s="77"/>
      <c r="E190" s="114">
        <f>N195</f>
        <v>568900000</v>
      </c>
      <c r="F190" s="100" t="s">
        <v>259</v>
      </c>
      <c r="G190" s="26"/>
      <c r="H190" s="58"/>
      <c r="I190" s="66"/>
      <c r="J190" s="63"/>
      <c r="K190" s="59"/>
      <c r="L190" s="64"/>
      <c r="M190" s="59"/>
      <c r="N190" s="126">
        <v>373078050</v>
      </c>
      <c r="O190" s="247"/>
      <c r="P190" s="247"/>
      <c r="Q190" s="240" t="s">
        <v>9</v>
      </c>
      <c r="R190" s="77"/>
      <c r="S190" s="243">
        <f>AB195</f>
        <v>609800000</v>
      </c>
      <c r="T190" s="100" t="s">
        <v>259</v>
      </c>
      <c r="U190" s="26"/>
      <c r="V190" s="58"/>
      <c r="W190" s="66"/>
      <c r="X190" s="63"/>
      <c r="Y190" s="59"/>
      <c r="Z190" s="64"/>
      <c r="AA190" s="59"/>
      <c r="AB190" s="201">
        <v>413418050</v>
      </c>
      <c r="AC190" s="193"/>
    </row>
    <row r="191" spans="1:29" s="33" customFormat="1" ht="12.95" customHeight="1">
      <c r="A191" s="146"/>
      <c r="B191" s="146"/>
      <c r="C191" s="241"/>
      <c r="D191" s="78"/>
      <c r="E191" s="115"/>
      <c r="F191" s="101" t="s">
        <v>260</v>
      </c>
      <c r="G191" s="30"/>
      <c r="H191" s="46"/>
      <c r="I191" s="155"/>
      <c r="J191" s="48"/>
      <c r="K191" s="50"/>
      <c r="L191" s="49"/>
      <c r="M191" s="50"/>
      <c r="N191" s="96">
        <v>62440000</v>
      </c>
      <c r="O191" s="247"/>
      <c r="P191" s="247"/>
      <c r="Q191" s="241"/>
      <c r="R191" s="78"/>
      <c r="S191" s="245"/>
      <c r="T191" s="101" t="s">
        <v>260</v>
      </c>
      <c r="U191" s="30"/>
      <c r="V191" s="46"/>
      <c r="W191" s="155"/>
      <c r="X191" s="48"/>
      <c r="Y191" s="50"/>
      <c r="Z191" s="49"/>
      <c r="AA191" s="50"/>
      <c r="AB191" s="201">
        <v>62500000</v>
      </c>
      <c r="AC191" s="193"/>
    </row>
    <row r="192" spans="1:29" s="33" customFormat="1" ht="12.95" customHeight="1">
      <c r="A192" s="146"/>
      <c r="B192" s="146"/>
      <c r="C192" s="241"/>
      <c r="D192" s="78"/>
      <c r="E192" s="115"/>
      <c r="F192" s="101" t="s">
        <v>261</v>
      </c>
      <c r="G192" s="30"/>
      <c r="H192" s="46"/>
      <c r="I192" s="155"/>
      <c r="J192" s="48"/>
      <c r="K192" s="50"/>
      <c r="L192" s="49"/>
      <c r="M192" s="50"/>
      <c r="N192" s="96"/>
      <c r="O192" s="247"/>
      <c r="P192" s="247"/>
      <c r="Q192" s="241"/>
      <c r="R192" s="78"/>
      <c r="S192" s="245"/>
      <c r="T192" s="101" t="s">
        <v>261</v>
      </c>
      <c r="U192" s="30"/>
      <c r="V192" s="46"/>
      <c r="W192" s="155"/>
      <c r="X192" s="48"/>
      <c r="Y192" s="50"/>
      <c r="Z192" s="49"/>
      <c r="AA192" s="50"/>
      <c r="AB192" s="201">
        <v>500000</v>
      </c>
      <c r="AC192" s="193"/>
    </row>
    <row r="193" spans="1:29" s="33" customFormat="1" ht="12.95" customHeight="1">
      <c r="A193" s="146"/>
      <c r="B193" s="146"/>
      <c r="C193" s="241"/>
      <c r="D193" s="78"/>
      <c r="E193" s="115"/>
      <c r="F193" s="101" t="s">
        <v>262</v>
      </c>
      <c r="G193" s="30"/>
      <c r="H193" s="46"/>
      <c r="I193" s="155"/>
      <c r="J193" s="48"/>
      <c r="K193" s="50"/>
      <c r="L193" s="49"/>
      <c r="M193" s="50"/>
      <c r="N193" s="96">
        <v>26600000</v>
      </c>
      <c r="O193" s="247"/>
      <c r="P193" s="247"/>
      <c r="Q193" s="241"/>
      <c r="R193" s="78"/>
      <c r="S193" s="245"/>
      <c r="T193" s="101" t="s">
        <v>262</v>
      </c>
      <c r="U193" s="30"/>
      <c r="V193" s="46"/>
      <c r="W193" s="155"/>
      <c r="X193" s="48"/>
      <c r="Y193" s="50"/>
      <c r="Z193" s="49"/>
      <c r="AA193" s="50"/>
      <c r="AB193" s="201">
        <v>26600000</v>
      </c>
      <c r="AC193" s="193"/>
    </row>
    <row r="194" spans="1:29" s="33" customFormat="1" ht="12.95" customHeight="1">
      <c r="A194" s="146"/>
      <c r="B194" s="146"/>
      <c r="C194" s="241"/>
      <c r="D194" s="78"/>
      <c r="E194" s="115"/>
      <c r="F194" s="101" t="s">
        <v>263</v>
      </c>
      <c r="G194" s="30"/>
      <c r="H194" s="46"/>
      <c r="I194" s="155"/>
      <c r="J194" s="48"/>
      <c r="K194" s="50"/>
      <c r="L194" s="49"/>
      <c r="M194" s="50"/>
      <c r="N194" s="96">
        <v>106781950</v>
      </c>
      <c r="O194" s="247"/>
      <c r="P194" s="247"/>
      <c r="Q194" s="241"/>
      <c r="R194" s="78"/>
      <c r="S194" s="245"/>
      <c r="T194" s="101" t="s">
        <v>263</v>
      </c>
      <c r="U194" s="30"/>
      <c r="V194" s="46"/>
      <c r="W194" s="155"/>
      <c r="X194" s="48"/>
      <c r="Y194" s="50"/>
      <c r="Z194" s="49"/>
      <c r="AA194" s="50"/>
      <c r="AB194" s="201">
        <v>106781950</v>
      </c>
      <c r="AC194" s="193"/>
    </row>
    <row r="195" spans="1:29" s="33" customFormat="1" ht="12.75" customHeight="1">
      <c r="A195" s="146"/>
      <c r="B195" s="146"/>
      <c r="C195" s="242"/>
      <c r="D195" s="79"/>
      <c r="E195" s="115"/>
      <c r="F195" s="108"/>
      <c r="G195" s="107"/>
      <c r="H195" s="51"/>
      <c r="I195" s="52"/>
      <c r="J195" s="57"/>
      <c r="K195" s="57"/>
      <c r="L195" s="55" t="s">
        <v>75</v>
      </c>
      <c r="M195" s="54"/>
      <c r="N195" s="128">
        <f>SUM(N190:N194)</f>
        <v>568900000</v>
      </c>
      <c r="O195" s="247"/>
      <c r="P195" s="247"/>
      <c r="Q195" s="242"/>
      <c r="R195" s="79"/>
      <c r="S195" s="244"/>
      <c r="T195" s="108"/>
      <c r="U195" s="107"/>
      <c r="V195" s="51"/>
      <c r="W195" s="52"/>
      <c r="X195" s="57"/>
      <c r="Y195" s="57"/>
      <c r="Z195" s="55" t="s">
        <v>75</v>
      </c>
      <c r="AA195" s="54"/>
      <c r="AB195" s="202">
        <v>609800000</v>
      </c>
      <c r="AC195" s="193"/>
    </row>
    <row r="196" spans="1:29" s="33" customFormat="1" ht="12.95" customHeight="1">
      <c r="A196" s="146"/>
      <c r="B196" s="146"/>
      <c r="C196" s="240" t="s">
        <v>10</v>
      </c>
      <c r="D196" s="145"/>
      <c r="E196" s="111">
        <f>N196</f>
        <v>49000000</v>
      </c>
      <c r="F196" s="30" t="s">
        <v>248</v>
      </c>
      <c r="G196" s="26"/>
      <c r="H196" s="58"/>
      <c r="I196" s="66"/>
      <c r="J196" s="28"/>
      <c r="K196" s="28"/>
      <c r="L196" s="64"/>
      <c r="M196" s="59"/>
      <c r="N196" s="126">
        <v>49000000</v>
      </c>
      <c r="O196" s="247"/>
      <c r="P196" s="247"/>
      <c r="Q196" s="240" t="s">
        <v>10</v>
      </c>
      <c r="R196" s="145"/>
      <c r="S196" s="243">
        <f>AB211+AB212</f>
        <v>342732000</v>
      </c>
      <c r="T196" s="30" t="s">
        <v>248</v>
      </c>
      <c r="U196" s="26"/>
      <c r="V196" s="58"/>
      <c r="W196" s="66"/>
      <c r="X196" s="28"/>
      <c r="Y196" s="28"/>
      <c r="Z196" s="64"/>
      <c r="AA196" s="59"/>
      <c r="AB196" s="195">
        <v>49000000</v>
      </c>
      <c r="AC196" s="193"/>
    </row>
    <row r="197" spans="1:29" s="33" customFormat="1" ht="12.95" customHeight="1">
      <c r="A197" s="146"/>
      <c r="B197" s="146"/>
      <c r="C197" s="241"/>
      <c r="D197" s="146"/>
      <c r="E197" s="113"/>
      <c r="F197" s="45"/>
      <c r="G197" s="30"/>
      <c r="H197" s="46"/>
      <c r="I197" s="155"/>
      <c r="J197" s="32"/>
      <c r="K197" s="32"/>
      <c r="L197" s="49"/>
      <c r="M197" s="50"/>
      <c r="N197" s="96"/>
      <c r="O197" s="247"/>
      <c r="P197" s="247"/>
      <c r="Q197" s="241"/>
      <c r="R197" s="146"/>
      <c r="S197" s="245"/>
      <c r="T197" s="45"/>
      <c r="U197" s="30"/>
      <c r="V197" s="46"/>
      <c r="W197" s="155"/>
      <c r="X197" s="32"/>
      <c r="Y197" s="32"/>
      <c r="Z197" s="49"/>
      <c r="AA197" s="50"/>
      <c r="AB197" s="207">
        <v>196788960</v>
      </c>
      <c r="AC197" s="193"/>
    </row>
    <row r="198" spans="1:29" s="33" customFormat="1" ht="12.95" customHeight="1">
      <c r="A198" s="146"/>
      <c r="B198" s="146"/>
      <c r="C198" s="241"/>
      <c r="D198" s="146"/>
      <c r="E198" s="113"/>
      <c r="F198" s="196" t="s">
        <v>244</v>
      </c>
      <c r="G198" s="30"/>
      <c r="H198" s="46"/>
      <c r="I198" s="155"/>
      <c r="J198" s="32"/>
      <c r="K198" s="32"/>
      <c r="L198" s="49"/>
      <c r="M198" s="50"/>
      <c r="N198" s="96">
        <v>27000000</v>
      </c>
      <c r="O198" s="247"/>
      <c r="P198" s="247"/>
      <c r="Q198" s="241"/>
      <c r="R198" s="146"/>
      <c r="S198" s="245"/>
      <c r="T198" s="196" t="s">
        <v>244</v>
      </c>
      <c r="U198" s="30"/>
      <c r="V198" s="46"/>
      <c r="W198" s="155"/>
      <c r="X198" s="32"/>
      <c r="Y198" s="32"/>
      <c r="Z198" s="49"/>
      <c r="AA198" s="50"/>
      <c r="AB198" s="201">
        <v>27000000</v>
      </c>
      <c r="AC198" s="193"/>
    </row>
    <row r="199" spans="1:29" s="33" customFormat="1" ht="12.95" customHeight="1">
      <c r="A199" s="146"/>
      <c r="B199" s="146"/>
      <c r="C199" s="241"/>
      <c r="D199" s="146"/>
      <c r="E199" s="113"/>
      <c r="F199" s="196" t="s">
        <v>242</v>
      </c>
      <c r="G199" s="30"/>
      <c r="H199" s="46"/>
      <c r="I199" s="155"/>
      <c r="J199" s="32"/>
      <c r="K199" s="32"/>
      <c r="L199" s="49"/>
      <c r="M199" s="50"/>
      <c r="N199" s="96"/>
      <c r="O199" s="247"/>
      <c r="P199" s="247"/>
      <c r="Q199" s="241"/>
      <c r="R199" s="146"/>
      <c r="S199" s="245"/>
      <c r="T199" s="196" t="s">
        <v>242</v>
      </c>
      <c r="U199" s="30"/>
      <c r="V199" s="46"/>
      <c r="W199" s="155"/>
      <c r="X199" s="32"/>
      <c r="Y199" s="32"/>
      <c r="Z199" s="49"/>
      <c r="AA199" s="50"/>
      <c r="AB199" s="201">
        <v>57587960</v>
      </c>
      <c r="AC199" s="193"/>
    </row>
    <row r="200" spans="1:29" s="33" customFormat="1" ht="12.95" customHeight="1">
      <c r="A200" s="146"/>
      <c r="B200" s="146"/>
      <c r="C200" s="241"/>
      <c r="D200" s="146"/>
      <c r="E200" s="113"/>
      <c r="F200" s="196" t="s">
        <v>243</v>
      </c>
      <c r="G200" s="30"/>
      <c r="H200" s="46"/>
      <c r="I200" s="155"/>
      <c r="J200" s="32"/>
      <c r="K200" s="32"/>
      <c r="L200" s="49"/>
      <c r="M200" s="50"/>
      <c r="N200" s="96"/>
      <c r="O200" s="247"/>
      <c r="P200" s="247"/>
      <c r="Q200" s="241"/>
      <c r="R200" s="146"/>
      <c r="S200" s="245"/>
      <c r="T200" s="196" t="s">
        <v>243</v>
      </c>
      <c r="U200" s="30"/>
      <c r="V200" s="46"/>
      <c r="W200" s="155"/>
      <c r="X200" s="32"/>
      <c r="Y200" s="32"/>
      <c r="Z200" s="49"/>
      <c r="AA200" s="50"/>
      <c r="AB200" s="201">
        <v>40972000</v>
      </c>
      <c r="AC200" s="193"/>
    </row>
    <row r="201" spans="1:29" s="33" customFormat="1" ht="12.95" customHeight="1">
      <c r="A201" s="146"/>
      <c r="B201" s="146"/>
      <c r="C201" s="241"/>
      <c r="D201" s="146"/>
      <c r="E201" s="113"/>
      <c r="F201" s="196" t="s">
        <v>249</v>
      </c>
      <c r="G201" s="30"/>
      <c r="H201" s="46"/>
      <c r="I201" s="155"/>
      <c r="J201" s="32"/>
      <c r="K201" s="32"/>
      <c r="L201" s="49"/>
      <c r="M201" s="50"/>
      <c r="N201" s="96"/>
      <c r="O201" s="247"/>
      <c r="P201" s="247"/>
      <c r="Q201" s="241"/>
      <c r="R201" s="146"/>
      <c r="S201" s="245"/>
      <c r="T201" s="196" t="s">
        <v>249</v>
      </c>
      <c r="U201" s="30"/>
      <c r="V201" s="46"/>
      <c r="W201" s="155"/>
      <c r="X201" s="32"/>
      <c r="Y201" s="32"/>
      <c r="Z201" s="49"/>
      <c r="AA201" s="50"/>
      <c r="AB201" s="201">
        <v>17800000</v>
      </c>
      <c r="AC201" s="193"/>
    </row>
    <row r="202" spans="1:29" s="33" customFormat="1" ht="12.95" customHeight="1">
      <c r="A202" s="146"/>
      <c r="B202" s="146"/>
      <c r="C202" s="241"/>
      <c r="D202" s="146"/>
      <c r="E202" s="113"/>
      <c r="F202" s="196" t="s">
        <v>245</v>
      </c>
      <c r="G202" s="30"/>
      <c r="H202" s="46"/>
      <c r="I202" s="155"/>
      <c r="J202" s="32"/>
      <c r="K202" s="32"/>
      <c r="L202" s="49"/>
      <c r="M202" s="50"/>
      <c r="N202" s="96">
        <v>22000000</v>
      </c>
      <c r="O202" s="247"/>
      <c r="P202" s="247"/>
      <c r="Q202" s="241"/>
      <c r="R202" s="146"/>
      <c r="S202" s="245"/>
      <c r="T202" s="196" t="s">
        <v>245</v>
      </c>
      <c r="U202" s="30"/>
      <c r="V202" s="46"/>
      <c r="W202" s="155"/>
      <c r="X202" s="32"/>
      <c r="Y202" s="32"/>
      <c r="Z202" s="49"/>
      <c r="AA202" s="50"/>
      <c r="AB202" s="201">
        <v>22000000</v>
      </c>
      <c r="AC202" s="193"/>
    </row>
    <row r="203" spans="1:29" s="33" customFormat="1" ht="12.95" customHeight="1">
      <c r="A203" s="146"/>
      <c r="B203" s="146"/>
      <c r="C203" s="241"/>
      <c r="D203" s="146"/>
      <c r="E203" s="113"/>
      <c r="F203" s="196" t="s">
        <v>241</v>
      </c>
      <c r="G203" s="30"/>
      <c r="H203" s="46"/>
      <c r="I203" s="155"/>
      <c r="J203" s="32"/>
      <c r="K203" s="32"/>
      <c r="L203" s="49"/>
      <c r="M203" s="50"/>
      <c r="N203" s="96"/>
      <c r="O203" s="247"/>
      <c r="P203" s="247"/>
      <c r="Q203" s="241"/>
      <c r="R203" s="146"/>
      <c r="S203" s="245"/>
      <c r="T203" s="196" t="s">
        <v>241</v>
      </c>
      <c r="U203" s="30"/>
      <c r="V203" s="46"/>
      <c r="W203" s="155"/>
      <c r="X203" s="32"/>
      <c r="Y203" s="32"/>
      <c r="Z203" s="49"/>
      <c r="AA203" s="50"/>
      <c r="AB203" s="201">
        <v>80429000</v>
      </c>
      <c r="AC203" s="193"/>
    </row>
    <row r="204" spans="1:29" s="33" customFormat="1" ht="12.95" customHeight="1">
      <c r="A204" s="146"/>
      <c r="B204" s="146"/>
      <c r="C204" s="241"/>
      <c r="D204" s="146"/>
      <c r="E204" s="113"/>
      <c r="F204" s="30" t="s">
        <v>250</v>
      </c>
      <c r="G204" s="30"/>
      <c r="H204" s="46"/>
      <c r="I204" s="155"/>
      <c r="J204" s="32"/>
      <c r="K204" s="32"/>
      <c r="L204" s="49"/>
      <c r="M204" s="50"/>
      <c r="N204" s="96"/>
      <c r="O204" s="247"/>
      <c r="P204" s="247"/>
      <c r="Q204" s="241"/>
      <c r="R204" s="146"/>
      <c r="S204" s="245"/>
      <c r="T204" s="30" t="s">
        <v>250</v>
      </c>
      <c r="U204" s="30"/>
      <c r="V204" s="46"/>
      <c r="W204" s="155"/>
      <c r="X204" s="32"/>
      <c r="Y204" s="32"/>
      <c r="Z204" s="49"/>
      <c r="AA204" s="50"/>
      <c r="AB204" s="207">
        <v>44468000</v>
      </c>
      <c r="AC204" s="193"/>
    </row>
    <row r="205" spans="1:29" s="33" customFormat="1" ht="12.95" customHeight="1">
      <c r="A205" s="146"/>
      <c r="B205" s="146"/>
      <c r="C205" s="241"/>
      <c r="D205" s="146"/>
      <c r="E205" s="113"/>
      <c r="F205" s="45"/>
      <c r="G205" s="30"/>
      <c r="H205" s="46"/>
      <c r="I205" s="155"/>
      <c r="J205" s="32"/>
      <c r="K205" s="32"/>
      <c r="L205" s="49"/>
      <c r="M205" s="50"/>
      <c r="N205" s="96"/>
      <c r="O205" s="247"/>
      <c r="P205" s="247"/>
      <c r="Q205" s="241"/>
      <c r="R205" s="146"/>
      <c r="S205" s="245"/>
      <c r="T205" s="45"/>
      <c r="U205" s="30"/>
      <c r="V205" s="46"/>
      <c r="W205" s="155"/>
      <c r="X205" s="32"/>
      <c r="Y205" s="32"/>
      <c r="Z205" s="49"/>
      <c r="AA205" s="50"/>
      <c r="AB205" s="207">
        <v>52161340</v>
      </c>
      <c r="AC205" s="193"/>
    </row>
    <row r="206" spans="1:29" s="33" customFormat="1" ht="12.95" customHeight="1">
      <c r="A206" s="146"/>
      <c r="B206" s="146"/>
      <c r="C206" s="241"/>
      <c r="D206" s="146"/>
      <c r="E206" s="113"/>
      <c r="F206" s="196" t="s">
        <v>251</v>
      </c>
      <c r="G206" s="30"/>
      <c r="H206" s="46"/>
      <c r="I206" s="155"/>
      <c r="J206" s="32"/>
      <c r="K206" s="32"/>
      <c r="L206" s="49"/>
      <c r="M206" s="50"/>
      <c r="N206" s="96"/>
      <c r="O206" s="247"/>
      <c r="P206" s="247"/>
      <c r="Q206" s="241"/>
      <c r="R206" s="146"/>
      <c r="S206" s="245"/>
      <c r="T206" s="196" t="s">
        <v>251</v>
      </c>
      <c r="U206" s="30"/>
      <c r="V206" s="46"/>
      <c r="W206" s="155"/>
      <c r="X206" s="32"/>
      <c r="Y206" s="32"/>
      <c r="Z206" s="49"/>
      <c r="AA206" s="50"/>
      <c r="AB206" s="201">
        <v>27080660</v>
      </c>
      <c r="AC206" s="193"/>
    </row>
    <row r="207" spans="1:29" s="33" customFormat="1" ht="12.95" customHeight="1">
      <c r="A207" s="146"/>
      <c r="B207" s="146"/>
      <c r="C207" s="241"/>
      <c r="D207" s="146"/>
      <c r="E207" s="113"/>
      <c r="F207" s="196" t="s">
        <v>243</v>
      </c>
      <c r="G207" s="30"/>
      <c r="H207" s="46"/>
      <c r="I207" s="155"/>
      <c r="J207" s="32"/>
      <c r="K207" s="32"/>
      <c r="L207" s="49"/>
      <c r="M207" s="50"/>
      <c r="N207" s="96"/>
      <c r="O207" s="247"/>
      <c r="P207" s="247"/>
      <c r="Q207" s="241"/>
      <c r="R207" s="146"/>
      <c r="S207" s="245"/>
      <c r="T207" s="196" t="s">
        <v>243</v>
      </c>
      <c r="U207" s="30"/>
      <c r="V207" s="46"/>
      <c r="W207" s="155"/>
      <c r="X207" s="32"/>
      <c r="Y207" s="32"/>
      <c r="Z207" s="49"/>
      <c r="AA207" s="50"/>
      <c r="AB207" s="201">
        <v>3721340</v>
      </c>
      <c r="AC207" s="193"/>
    </row>
    <row r="208" spans="1:29" s="33" customFormat="1" ht="12.95" customHeight="1">
      <c r="A208" s="146"/>
      <c r="B208" s="146"/>
      <c r="C208" s="241"/>
      <c r="D208" s="146"/>
      <c r="E208" s="113"/>
      <c r="F208" s="196" t="s">
        <v>245</v>
      </c>
      <c r="G208" s="30"/>
      <c r="H208" s="46"/>
      <c r="I208" s="155"/>
      <c r="J208" s="32"/>
      <c r="K208" s="32"/>
      <c r="L208" s="49"/>
      <c r="M208" s="50"/>
      <c r="N208" s="96"/>
      <c r="O208" s="247"/>
      <c r="P208" s="247"/>
      <c r="Q208" s="241"/>
      <c r="R208" s="146"/>
      <c r="S208" s="245"/>
      <c r="T208" s="196" t="s">
        <v>245</v>
      </c>
      <c r="U208" s="30"/>
      <c r="V208" s="46"/>
      <c r="W208" s="155"/>
      <c r="X208" s="32"/>
      <c r="Y208" s="32"/>
      <c r="Z208" s="49"/>
      <c r="AA208" s="50"/>
      <c r="AB208" s="201">
        <v>17387340</v>
      </c>
      <c r="AC208" s="193"/>
    </row>
    <row r="209" spans="1:29" s="33" customFormat="1" ht="12.95" customHeight="1">
      <c r="A209" s="146"/>
      <c r="B209" s="146"/>
      <c r="C209" s="241"/>
      <c r="D209" s="146"/>
      <c r="E209" s="113"/>
      <c r="F209" s="196" t="s">
        <v>241</v>
      </c>
      <c r="G209" s="30"/>
      <c r="H209" s="46"/>
      <c r="I209" s="155"/>
      <c r="J209" s="32"/>
      <c r="K209" s="32"/>
      <c r="L209" s="49"/>
      <c r="M209" s="50"/>
      <c r="N209" s="96"/>
      <c r="O209" s="247"/>
      <c r="P209" s="247"/>
      <c r="Q209" s="241"/>
      <c r="R209" s="146"/>
      <c r="S209" s="245"/>
      <c r="T209" s="196" t="s">
        <v>241</v>
      </c>
      <c r="U209" s="30"/>
      <c r="V209" s="46"/>
      <c r="W209" s="155"/>
      <c r="X209" s="32"/>
      <c r="Y209" s="32"/>
      <c r="Z209" s="49"/>
      <c r="AA209" s="50"/>
      <c r="AB209" s="201">
        <v>48440000</v>
      </c>
      <c r="AC209" s="193"/>
    </row>
    <row r="210" spans="1:29" s="33" customFormat="1" ht="12.95" customHeight="1">
      <c r="A210" s="146"/>
      <c r="B210" s="146"/>
      <c r="C210" s="241"/>
      <c r="D210" s="146"/>
      <c r="E210" s="113"/>
      <c r="F210" s="196" t="s">
        <v>246</v>
      </c>
      <c r="G210" s="30"/>
      <c r="H210" s="46"/>
      <c r="I210" s="155"/>
      <c r="J210" s="32"/>
      <c r="K210" s="32"/>
      <c r="L210" s="49"/>
      <c r="M210" s="50"/>
      <c r="N210" s="96"/>
      <c r="O210" s="247"/>
      <c r="P210" s="247"/>
      <c r="Q210" s="241"/>
      <c r="R210" s="146"/>
      <c r="S210" s="245"/>
      <c r="T210" s="196" t="s">
        <v>377</v>
      </c>
      <c r="U210" s="30"/>
      <c r="V210" s="46"/>
      <c r="W210" s="155"/>
      <c r="X210" s="32"/>
      <c r="Y210" s="32"/>
      <c r="Z210" s="49"/>
      <c r="AA210" s="50"/>
      <c r="AB210" s="201">
        <v>313700</v>
      </c>
      <c r="AC210" s="193"/>
    </row>
    <row r="211" spans="1:29" s="33" customFormat="1" ht="12.95" customHeight="1">
      <c r="A211" s="146"/>
      <c r="B211" s="146"/>
      <c r="C211" s="241"/>
      <c r="D211" s="146"/>
      <c r="E211" s="113"/>
      <c r="F211" s="29"/>
      <c r="G211" s="30"/>
      <c r="H211" s="46"/>
      <c r="I211" s="155"/>
      <c r="J211" s="32"/>
      <c r="K211" s="32"/>
      <c r="L211" s="32" t="s">
        <v>201</v>
      </c>
      <c r="M211" s="50"/>
      <c r="N211" s="128"/>
      <c r="O211" s="247"/>
      <c r="P211" s="247"/>
      <c r="Q211" s="241"/>
      <c r="R211" s="146"/>
      <c r="S211" s="245"/>
      <c r="T211" s="29"/>
      <c r="U211" s="30"/>
      <c r="V211" s="46"/>
      <c r="W211" s="155"/>
      <c r="X211" s="32"/>
      <c r="Y211" s="32"/>
      <c r="Z211" s="32" t="s">
        <v>201</v>
      </c>
      <c r="AA211" s="50"/>
      <c r="AB211" s="206">
        <v>93468000</v>
      </c>
      <c r="AC211" s="193"/>
    </row>
    <row r="212" spans="1:29" ht="12.95" customHeight="1">
      <c r="A212" s="146"/>
      <c r="B212" s="146"/>
      <c r="C212" s="242"/>
      <c r="D212" s="147"/>
      <c r="E212" s="112"/>
      <c r="F212" s="108"/>
      <c r="G212" s="107"/>
      <c r="H212" s="51"/>
      <c r="I212" s="52"/>
      <c r="J212" s="57"/>
      <c r="K212" s="57"/>
      <c r="L212" s="57" t="s">
        <v>182</v>
      </c>
      <c r="M212" s="54"/>
      <c r="N212" s="97">
        <v>49000000</v>
      </c>
      <c r="O212" s="247"/>
      <c r="P212" s="247"/>
      <c r="Q212" s="242"/>
      <c r="R212" s="147"/>
      <c r="S212" s="244"/>
      <c r="T212" s="108"/>
      <c r="U212" s="107"/>
      <c r="V212" s="51"/>
      <c r="W212" s="52"/>
      <c r="X212" s="57"/>
      <c r="Y212" s="57"/>
      <c r="Z212" s="57" t="s">
        <v>182</v>
      </c>
      <c r="AA212" s="54"/>
      <c r="AB212" s="202">
        <v>249264000</v>
      </c>
      <c r="AC212" s="193"/>
    </row>
    <row r="213" spans="1:29" ht="12.95" customHeight="1">
      <c r="A213" s="146"/>
      <c r="B213" s="146"/>
      <c r="C213" s="151" t="s">
        <v>202</v>
      </c>
      <c r="D213" s="147"/>
      <c r="E213" s="112">
        <f>N213</f>
        <v>73000000</v>
      </c>
      <c r="F213" s="107"/>
      <c r="G213" s="107"/>
      <c r="H213" s="51"/>
      <c r="I213" s="52"/>
      <c r="J213" s="57"/>
      <c r="K213" s="57"/>
      <c r="L213" s="55" t="s">
        <v>75</v>
      </c>
      <c r="M213" s="54"/>
      <c r="N213" s="97">
        <v>73000000</v>
      </c>
      <c r="O213" s="247"/>
      <c r="P213" s="247"/>
      <c r="Q213" s="151" t="s">
        <v>202</v>
      </c>
      <c r="R213" s="147"/>
      <c r="S213" s="112">
        <f>AB213</f>
        <v>27000000</v>
      </c>
      <c r="T213" s="107"/>
      <c r="U213" s="107"/>
      <c r="V213" s="51"/>
      <c r="W213" s="52"/>
      <c r="X213" s="57"/>
      <c r="Y213" s="57"/>
      <c r="Z213" s="55" t="s">
        <v>75</v>
      </c>
      <c r="AA213" s="54"/>
      <c r="AB213" s="202">
        <v>27000000</v>
      </c>
      <c r="AC213" s="193"/>
    </row>
    <row r="214" spans="1:29" ht="12.95" customHeight="1">
      <c r="A214" s="146"/>
      <c r="B214" s="146"/>
      <c r="C214" s="153" t="s">
        <v>203</v>
      </c>
      <c r="D214" s="152"/>
      <c r="E214" s="106">
        <f>N214</f>
        <v>200000000</v>
      </c>
      <c r="F214" s="107"/>
      <c r="G214" s="107"/>
      <c r="H214" s="51"/>
      <c r="I214" s="52"/>
      <c r="J214" s="57"/>
      <c r="K214" s="57"/>
      <c r="L214" s="55" t="s">
        <v>75</v>
      </c>
      <c r="M214" s="54"/>
      <c r="N214" s="97">
        <v>200000000</v>
      </c>
      <c r="O214" s="247"/>
      <c r="P214" s="247"/>
      <c r="Q214" s="153" t="s">
        <v>203</v>
      </c>
      <c r="R214" s="152"/>
      <c r="S214" s="106">
        <f>AB214</f>
        <v>180000000</v>
      </c>
      <c r="T214" s="107"/>
      <c r="U214" s="107"/>
      <c r="V214" s="51"/>
      <c r="W214" s="52"/>
      <c r="X214" s="57"/>
      <c r="Y214" s="57"/>
      <c r="Z214" s="55" t="s">
        <v>75</v>
      </c>
      <c r="AA214" s="54"/>
      <c r="AB214" s="202">
        <v>180000000</v>
      </c>
      <c r="AC214" s="193"/>
    </row>
    <row r="215" spans="1:29" ht="12.95" customHeight="1">
      <c r="A215" s="146"/>
      <c r="B215" s="146"/>
      <c r="C215" s="145" t="s">
        <v>11</v>
      </c>
      <c r="D215" s="152"/>
      <c r="E215" s="106">
        <f>SUM(E216:E218)</f>
        <v>22000000</v>
      </c>
      <c r="F215" s="104"/>
      <c r="G215" s="105"/>
      <c r="H215" s="42"/>
      <c r="I215" s="43"/>
      <c r="J215" s="165"/>
      <c r="K215" s="165"/>
      <c r="L215" s="165"/>
      <c r="M215" s="105"/>
      <c r="N215" s="130">
        <v>22000000</v>
      </c>
      <c r="O215" s="247"/>
      <c r="P215" s="247"/>
      <c r="Q215" s="145" t="s">
        <v>11</v>
      </c>
      <c r="R215" s="152"/>
      <c r="S215" s="106">
        <f>SUM(S216:S218)</f>
        <v>22000000</v>
      </c>
      <c r="T215" s="104"/>
      <c r="U215" s="105"/>
      <c r="V215" s="42"/>
      <c r="W215" s="43"/>
      <c r="X215" s="165"/>
      <c r="Y215" s="165"/>
      <c r="Z215" s="165"/>
      <c r="AA215" s="105"/>
      <c r="AB215" s="200">
        <v>22000000</v>
      </c>
      <c r="AC215" s="193"/>
    </row>
    <row r="216" spans="1:29" ht="12.95" customHeight="1">
      <c r="A216" s="146"/>
      <c r="B216" s="146"/>
      <c r="C216" s="146"/>
      <c r="D216" s="149" t="s">
        <v>204</v>
      </c>
      <c r="E216" s="249">
        <f>N218</f>
        <v>22000000</v>
      </c>
      <c r="F216" s="25" t="s">
        <v>21</v>
      </c>
      <c r="G216" s="26"/>
      <c r="H216" s="58">
        <v>10000000</v>
      </c>
      <c r="I216" s="66"/>
      <c r="J216" s="63"/>
      <c r="K216" s="155" t="s">
        <v>2</v>
      </c>
      <c r="L216" s="68">
        <v>1</v>
      </c>
      <c r="M216" s="59" t="s">
        <v>74</v>
      </c>
      <c r="N216" s="126">
        <v>10000000</v>
      </c>
      <c r="O216" s="247"/>
      <c r="P216" s="247"/>
      <c r="Q216" s="146"/>
      <c r="R216" s="149" t="s">
        <v>204</v>
      </c>
      <c r="S216" s="249">
        <f>AB218</f>
        <v>22000000</v>
      </c>
      <c r="T216" s="25" t="s">
        <v>21</v>
      </c>
      <c r="U216" s="26"/>
      <c r="V216" s="58"/>
      <c r="W216" s="66"/>
      <c r="X216" s="63"/>
      <c r="Y216" s="155"/>
      <c r="Z216" s="68"/>
      <c r="AA216" s="59"/>
      <c r="AB216" s="201">
        <v>0</v>
      </c>
      <c r="AC216" s="193"/>
    </row>
    <row r="217" spans="1:29" ht="12.95" customHeight="1">
      <c r="A217" s="146"/>
      <c r="B217" s="146"/>
      <c r="C217" s="146"/>
      <c r="D217" s="150"/>
      <c r="E217" s="249"/>
      <c r="F217" s="29" t="s">
        <v>22</v>
      </c>
      <c r="G217" s="30"/>
      <c r="H217" s="46">
        <v>1000000</v>
      </c>
      <c r="I217" s="155"/>
      <c r="J217" s="48"/>
      <c r="K217" s="155" t="s">
        <v>2</v>
      </c>
      <c r="L217" s="62">
        <v>12</v>
      </c>
      <c r="M217" s="50" t="s">
        <v>74</v>
      </c>
      <c r="N217" s="96">
        <v>12000000</v>
      </c>
      <c r="O217" s="247"/>
      <c r="P217" s="247"/>
      <c r="Q217" s="146"/>
      <c r="R217" s="150"/>
      <c r="S217" s="249"/>
      <c r="T217" s="29" t="s">
        <v>22</v>
      </c>
      <c r="U217" s="30"/>
      <c r="V217" s="46">
        <v>5500000</v>
      </c>
      <c r="W217" s="155"/>
      <c r="X217" s="48"/>
      <c r="Y217" s="155" t="s">
        <v>2</v>
      </c>
      <c r="Z217" s="62">
        <v>4</v>
      </c>
      <c r="AA217" s="50" t="s">
        <v>74</v>
      </c>
      <c r="AB217" s="201">
        <v>22000000</v>
      </c>
      <c r="AC217" s="193"/>
    </row>
    <row r="218" spans="1:29" ht="12.95" customHeight="1">
      <c r="A218" s="146"/>
      <c r="B218" s="146"/>
      <c r="C218" s="147"/>
      <c r="D218" s="151"/>
      <c r="E218" s="250"/>
      <c r="F218" s="108"/>
      <c r="G218" s="107"/>
      <c r="H218" s="51"/>
      <c r="I218" s="52"/>
      <c r="J218" s="57"/>
      <c r="K218" s="57"/>
      <c r="L218" s="55" t="s">
        <v>75</v>
      </c>
      <c r="M218" s="54"/>
      <c r="N218" s="97">
        <v>22000000</v>
      </c>
      <c r="O218" s="247"/>
      <c r="P218" s="247"/>
      <c r="Q218" s="147"/>
      <c r="R218" s="151"/>
      <c r="S218" s="250"/>
      <c r="T218" s="108"/>
      <c r="U218" s="107"/>
      <c r="V218" s="51"/>
      <c r="W218" s="52"/>
      <c r="X218" s="57"/>
      <c r="Y218" s="57"/>
      <c r="Z218" s="55" t="s">
        <v>75</v>
      </c>
      <c r="AA218" s="54"/>
      <c r="AB218" s="202">
        <v>22000000</v>
      </c>
      <c r="AC218" s="193"/>
    </row>
    <row r="219" spans="1:29" ht="12.95" customHeight="1">
      <c r="A219" s="146"/>
      <c r="B219" s="146"/>
      <c r="C219" s="152" t="s">
        <v>12</v>
      </c>
      <c r="D219" s="152"/>
      <c r="E219" s="106">
        <f t="shared" ref="E219:E225" si="6">N219</f>
        <v>7200000</v>
      </c>
      <c r="F219" s="25" t="s">
        <v>205</v>
      </c>
      <c r="G219" s="105"/>
      <c r="H219" s="42"/>
      <c r="I219" s="43"/>
      <c r="J219" s="165"/>
      <c r="K219" s="165"/>
      <c r="L219" s="70"/>
      <c r="M219" s="71"/>
      <c r="N219" s="129">
        <v>7200000</v>
      </c>
      <c r="O219" s="247"/>
      <c r="P219" s="247"/>
      <c r="Q219" s="152" t="s">
        <v>12</v>
      </c>
      <c r="R219" s="152"/>
      <c r="S219" s="106">
        <f t="shared" ref="S219:S220" si="7">AB219</f>
        <v>1000000</v>
      </c>
      <c r="T219" s="25" t="s">
        <v>205</v>
      </c>
      <c r="U219" s="105"/>
      <c r="V219" s="42"/>
      <c r="W219" s="43"/>
      <c r="X219" s="165"/>
      <c r="Y219" s="165"/>
      <c r="Z219" s="70"/>
      <c r="AA219" s="71"/>
      <c r="AB219" s="202">
        <v>1000000</v>
      </c>
      <c r="AC219" s="193"/>
    </row>
    <row r="220" spans="1:29" ht="12.95" customHeight="1">
      <c r="A220" s="146"/>
      <c r="B220" s="146"/>
      <c r="C220" s="145" t="s">
        <v>13</v>
      </c>
      <c r="D220" s="145"/>
      <c r="E220" s="106">
        <f t="shared" si="6"/>
        <v>2100000</v>
      </c>
      <c r="F220" s="104" t="s">
        <v>206</v>
      </c>
      <c r="G220" s="105"/>
      <c r="H220" s="42"/>
      <c r="I220" s="43"/>
      <c r="J220" s="165"/>
      <c r="K220" s="165"/>
      <c r="L220" s="70"/>
      <c r="M220" s="71"/>
      <c r="N220" s="129">
        <v>2100000</v>
      </c>
      <c r="O220" s="247"/>
      <c r="P220" s="247"/>
      <c r="Q220" s="145" t="s">
        <v>13</v>
      </c>
      <c r="R220" s="145"/>
      <c r="S220" s="106">
        <f t="shared" si="7"/>
        <v>1000000</v>
      </c>
      <c r="T220" s="104" t="s">
        <v>206</v>
      </c>
      <c r="U220" s="105"/>
      <c r="V220" s="42"/>
      <c r="W220" s="43"/>
      <c r="X220" s="165"/>
      <c r="Y220" s="165"/>
      <c r="Z220" s="70"/>
      <c r="AA220" s="71"/>
      <c r="AB220" s="208">
        <v>1000000</v>
      </c>
      <c r="AC220" s="193"/>
    </row>
    <row r="221" spans="1:29" ht="12.95" customHeight="1">
      <c r="A221" s="146"/>
      <c r="B221" s="78"/>
      <c r="C221" s="145" t="s">
        <v>1</v>
      </c>
      <c r="D221" s="145"/>
      <c r="E221" s="113">
        <f>N223</f>
        <v>168360000</v>
      </c>
      <c r="F221" s="100" t="s">
        <v>236</v>
      </c>
      <c r="G221" s="26"/>
      <c r="H221" s="58"/>
      <c r="I221" s="66"/>
      <c r="J221" s="28"/>
      <c r="K221" s="28"/>
      <c r="L221" s="64"/>
      <c r="M221" s="59"/>
      <c r="N221" s="126">
        <v>167700000</v>
      </c>
      <c r="O221" s="247"/>
      <c r="P221" s="247"/>
      <c r="Q221" s="145" t="s">
        <v>1</v>
      </c>
      <c r="R221" s="145"/>
      <c r="S221" s="243">
        <f>AB223</f>
        <v>179456000</v>
      </c>
      <c r="T221" s="100" t="s">
        <v>236</v>
      </c>
      <c r="U221" s="26"/>
      <c r="V221" s="58"/>
      <c r="W221" s="66"/>
      <c r="X221" s="28"/>
      <c r="Y221" s="28"/>
      <c r="Z221" s="64"/>
      <c r="AA221" s="59"/>
      <c r="AB221" s="201">
        <v>172649050</v>
      </c>
      <c r="AC221" s="193"/>
    </row>
    <row r="222" spans="1:29" ht="12.95" customHeight="1">
      <c r="A222" s="146"/>
      <c r="B222" s="78"/>
      <c r="C222" s="146"/>
      <c r="D222" s="146"/>
      <c r="E222" s="113"/>
      <c r="F222" s="101" t="s">
        <v>237</v>
      </c>
      <c r="G222" s="30"/>
      <c r="H222" s="46"/>
      <c r="I222" s="155"/>
      <c r="J222" s="32"/>
      <c r="K222" s="32"/>
      <c r="L222" s="49"/>
      <c r="M222" s="50"/>
      <c r="N222" s="96">
        <v>660000</v>
      </c>
      <c r="O222" s="247"/>
      <c r="P222" s="247"/>
      <c r="Q222" s="146"/>
      <c r="R222" s="146"/>
      <c r="S222" s="245"/>
      <c r="T222" s="101" t="s">
        <v>378</v>
      </c>
      <c r="U222" s="30"/>
      <c r="V222" s="46"/>
      <c r="W222" s="155"/>
      <c r="X222" s="32"/>
      <c r="Y222" s="32"/>
      <c r="Z222" s="49"/>
      <c r="AA222" s="50"/>
      <c r="AB222" s="201">
        <v>6806950</v>
      </c>
      <c r="AC222" s="193"/>
    </row>
    <row r="223" spans="1:29" ht="12.95" customHeight="1">
      <c r="A223" s="146"/>
      <c r="B223" s="78"/>
      <c r="C223" s="147"/>
      <c r="D223" s="147"/>
      <c r="E223" s="112"/>
      <c r="F223" s="108"/>
      <c r="G223" s="107"/>
      <c r="H223" s="51"/>
      <c r="I223" s="52"/>
      <c r="J223" s="57"/>
      <c r="K223" s="57"/>
      <c r="L223" s="55"/>
      <c r="M223" s="54"/>
      <c r="N223" s="97">
        <v>168360000</v>
      </c>
      <c r="O223" s="247"/>
      <c r="P223" s="247"/>
      <c r="Q223" s="147"/>
      <c r="R223" s="147"/>
      <c r="S223" s="244"/>
      <c r="T223" s="108"/>
      <c r="U223" s="107"/>
      <c r="V223" s="51"/>
      <c r="W223" s="52"/>
      <c r="X223" s="57"/>
      <c r="Y223" s="57"/>
      <c r="Z223" s="55"/>
      <c r="AA223" s="54"/>
      <c r="AB223" s="202">
        <v>179456000</v>
      </c>
      <c r="AC223" s="193"/>
    </row>
    <row r="224" spans="1:29" ht="12.95" customHeight="1">
      <c r="A224" s="146"/>
      <c r="B224" s="146"/>
      <c r="C224" s="147" t="s">
        <v>14</v>
      </c>
      <c r="D224" s="147"/>
      <c r="E224" s="112">
        <f t="shared" si="6"/>
        <v>2500000</v>
      </c>
      <c r="F224" s="108" t="s">
        <v>207</v>
      </c>
      <c r="G224" s="107"/>
      <c r="H224" s="51"/>
      <c r="I224" s="52"/>
      <c r="J224" s="57"/>
      <c r="K224" s="57"/>
      <c r="L224" s="55"/>
      <c r="M224" s="54"/>
      <c r="N224" s="97">
        <v>2500000</v>
      </c>
      <c r="O224" s="247"/>
      <c r="P224" s="247"/>
      <c r="Q224" s="147" t="s">
        <v>14</v>
      </c>
      <c r="R224" s="147"/>
      <c r="S224" s="112">
        <f t="shared" ref="S224:S228" si="8">AB224</f>
        <v>1000000</v>
      </c>
      <c r="T224" s="108" t="s">
        <v>207</v>
      </c>
      <c r="U224" s="107"/>
      <c r="V224" s="51"/>
      <c r="W224" s="52"/>
      <c r="X224" s="57"/>
      <c r="Y224" s="57"/>
      <c r="Z224" s="55"/>
      <c r="AA224" s="54"/>
      <c r="AB224" s="202">
        <v>1000000</v>
      </c>
      <c r="AC224" s="193"/>
    </row>
    <row r="225" spans="1:29" ht="12.75" customHeight="1">
      <c r="A225" s="146"/>
      <c r="B225" s="146"/>
      <c r="C225" s="149" t="s">
        <v>208</v>
      </c>
      <c r="D225" s="145"/>
      <c r="E225" s="111">
        <f t="shared" si="6"/>
        <v>57000000</v>
      </c>
      <c r="F225" s="25" t="s">
        <v>209</v>
      </c>
      <c r="G225" s="30"/>
      <c r="H225" s="46"/>
      <c r="I225" s="155"/>
      <c r="J225" s="32"/>
      <c r="K225" s="32"/>
      <c r="L225" s="49"/>
      <c r="M225" s="50"/>
      <c r="N225" s="128">
        <v>57000000</v>
      </c>
      <c r="O225" s="247"/>
      <c r="P225" s="247"/>
      <c r="Q225" s="149" t="s">
        <v>208</v>
      </c>
      <c r="R225" s="145"/>
      <c r="S225" s="111">
        <f t="shared" si="8"/>
        <v>57000000</v>
      </c>
      <c r="T225" s="25" t="s">
        <v>209</v>
      </c>
      <c r="U225" s="30"/>
      <c r="V225" s="46"/>
      <c r="W225" s="155"/>
      <c r="X225" s="32"/>
      <c r="Y225" s="32"/>
      <c r="Z225" s="49"/>
      <c r="AA225" s="50"/>
      <c r="AB225" s="202">
        <v>57000000</v>
      </c>
      <c r="AC225" s="193"/>
    </row>
    <row r="226" spans="1:29" ht="12.95" customHeight="1">
      <c r="A226" s="146"/>
      <c r="B226" s="146"/>
      <c r="C226" s="152" t="s">
        <v>15</v>
      </c>
      <c r="D226" s="152"/>
      <c r="E226" s="106">
        <f t="shared" ref="E226" si="9">N226</f>
        <v>14890000</v>
      </c>
      <c r="F226" s="104" t="s">
        <v>210</v>
      </c>
      <c r="G226" s="105"/>
      <c r="H226" s="42"/>
      <c r="I226" s="43"/>
      <c r="J226" s="165"/>
      <c r="K226" s="165"/>
      <c r="L226" s="70"/>
      <c r="M226" s="71"/>
      <c r="N226" s="129">
        <v>14890000</v>
      </c>
      <c r="O226" s="247"/>
      <c r="P226" s="247"/>
      <c r="Q226" s="152" t="s">
        <v>15</v>
      </c>
      <c r="R226" s="152"/>
      <c r="S226" s="106">
        <f t="shared" si="8"/>
        <v>14890000</v>
      </c>
      <c r="T226" s="104" t="s">
        <v>210</v>
      </c>
      <c r="U226" s="105"/>
      <c r="V226" s="42"/>
      <c r="W226" s="43"/>
      <c r="X226" s="165"/>
      <c r="Y226" s="165"/>
      <c r="Z226" s="70"/>
      <c r="AA226" s="71"/>
      <c r="AB226" s="202">
        <v>14890000</v>
      </c>
      <c r="AC226" s="193"/>
    </row>
    <row r="227" spans="1:29" ht="12.95" customHeight="1">
      <c r="A227" s="146"/>
      <c r="B227" s="146"/>
      <c r="C227" s="151" t="s">
        <v>211</v>
      </c>
      <c r="D227" s="147"/>
      <c r="E227" s="112">
        <f t="shared" ref="E227:E230" si="10">N227</f>
        <v>20000000</v>
      </c>
      <c r="F227" s="107" t="s">
        <v>212</v>
      </c>
      <c r="G227" s="107"/>
      <c r="H227" s="51"/>
      <c r="I227" s="52"/>
      <c r="J227" s="57"/>
      <c r="K227" s="57"/>
      <c r="L227" s="55"/>
      <c r="M227" s="54"/>
      <c r="N227" s="97">
        <v>20000000</v>
      </c>
      <c r="O227" s="247"/>
      <c r="P227" s="247"/>
      <c r="Q227" s="151" t="s">
        <v>211</v>
      </c>
      <c r="R227" s="147"/>
      <c r="S227" s="112">
        <f t="shared" si="8"/>
        <v>20000000</v>
      </c>
      <c r="T227" s="107" t="s">
        <v>212</v>
      </c>
      <c r="U227" s="107"/>
      <c r="V227" s="51"/>
      <c r="W227" s="52"/>
      <c r="X227" s="57"/>
      <c r="Y227" s="57"/>
      <c r="Z227" s="55"/>
      <c r="AA227" s="54"/>
      <c r="AB227" s="202">
        <v>20000000</v>
      </c>
      <c r="AC227" s="193"/>
    </row>
    <row r="228" spans="1:29" ht="12.75" customHeight="1">
      <c r="A228" s="146"/>
      <c r="B228" s="146"/>
      <c r="C228" s="153" t="s">
        <v>213</v>
      </c>
      <c r="D228" s="152"/>
      <c r="E228" s="106">
        <f t="shared" si="10"/>
        <v>47700000</v>
      </c>
      <c r="F228" s="107" t="s">
        <v>214</v>
      </c>
      <c r="G228" s="107"/>
      <c r="H228" s="51"/>
      <c r="I228" s="52"/>
      <c r="J228" s="57"/>
      <c r="K228" s="57"/>
      <c r="L228" s="55"/>
      <c r="M228" s="54"/>
      <c r="N228" s="97">
        <v>47700000</v>
      </c>
      <c r="O228" s="247"/>
      <c r="P228" s="247"/>
      <c r="Q228" s="153" t="s">
        <v>213</v>
      </c>
      <c r="R228" s="152"/>
      <c r="S228" s="106">
        <f t="shared" si="8"/>
        <v>11756000</v>
      </c>
      <c r="T228" s="107" t="s">
        <v>214</v>
      </c>
      <c r="U228" s="107"/>
      <c r="V228" s="51"/>
      <c r="W228" s="52"/>
      <c r="X228" s="57"/>
      <c r="Y228" s="57"/>
      <c r="Z228" s="55"/>
      <c r="AA228" s="54"/>
      <c r="AB228" s="202">
        <v>11756000</v>
      </c>
      <c r="AC228" s="193"/>
    </row>
    <row r="229" spans="1:29" ht="12.95" customHeight="1">
      <c r="A229" s="146"/>
      <c r="B229" s="146"/>
      <c r="C229" s="145" t="s">
        <v>215</v>
      </c>
      <c r="D229" s="145"/>
      <c r="E229" s="111">
        <f>N229</f>
        <v>614632000</v>
      </c>
      <c r="F229" s="25" t="s">
        <v>216</v>
      </c>
      <c r="G229" s="26"/>
      <c r="H229" s="58"/>
      <c r="I229" s="66"/>
      <c r="J229" s="28"/>
      <c r="K229" s="28"/>
      <c r="L229" s="64"/>
      <c r="M229" s="59"/>
      <c r="N229" s="170">
        <v>614632000</v>
      </c>
      <c r="O229" s="247"/>
      <c r="P229" s="247"/>
      <c r="Q229" s="145" t="s">
        <v>215</v>
      </c>
      <c r="R229" s="145"/>
      <c r="S229" s="111">
        <f>AB229</f>
        <v>561102000</v>
      </c>
      <c r="T229" s="25" t="s">
        <v>216</v>
      </c>
      <c r="U229" s="26"/>
      <c r="V229" s="58"/>
      <c r="W229" s="66"/>
      <c r="X229" s="28"/>
      <c r="Y229" s="28"/>
      <c r="Z229" s="64"/>
      <c r="AA229" s="59"/>
      <c r="AB229" s="202">
        <v>561102000</v>
      </c>
      <c r="AC229" s="193"/>
    </row>
    <row r="230" spans="1:29" ht="12.95" customHeight="1">
      <c r="A230" s="146"/>
      <c r="B230" s="146"/>
      <c r="C230" s="152" t="s">
        <v>217</v>
      </c>
      <c r="D230" s="152"/>
      <c r="E230" s="106">
        <f t="shared" si="10"/>
        <v>190800000</v>
      </c>
      <c r="F230" s="104" t="s">
        <v>218</v>
      </c>
      <c r="G230" s="105"/>
      <c r="H230" s="42"/>
      <c r="I230" s="43"/>
      <c r="J230" s="165"/>
      <c r="K230" s="165"/>
      <c r="L230" s="70"/>
      <c r="M230" s="71"/>
      <c r="N230" s="129">
        <v>190800000</v>
      </c>
      <c r="O230" s="247"/>
      <c r="P230" s="247"/>
      <c r="Q230" s="152" t="s">
        <v>217</v>
      </c>
      <c r="R230" s="152"/>
      <c r="S230" s="106">
        <f t="shared" ref="S230:S231" si="11">AB230</f>
        <v>0</v>
      </c>
      <c r="T230" s="104" t="s">
        <v>218</v>
      </c>
      <c r="U230" s="105"/>
      <c r="V230" s="42"/>
      <c r="W230" s="43"/>
      <c r="X230" s="165"/>
      <c r="Y230" s="165"/>
      <c r="Z230" s="70"/>
      <c r="AA230" s="71"/>
      <c r="AB230" s="202">
        <v>0</v>
      </c>
      <c r="AC230" s="193"/>
    </row>
    <row r="231" spans="1:29" ht="12.95" customHeight="1">
      <c r="A231" s="146"/>
      <c r="B231" s="146"/>
      <c r="C231" s="152" t="s">
        <v>247</v>
      </c>
      <c r="D231" s="152"/>
      <c r="E231" s="106">
        <f t="shared" ref="E231:E236" si="12">N231</f>
        <v>0</v>
      </c>
      <c r="F231" s="104" t="s">
        <v>235</v>
      </c>
      <c r="G231" s="105"/>
      <c r="H231" s="42"/>
      <c r="I231" s="43"/>
      <c r="J231" s="165"/>
      <c r="K231" s="165"/>
      <c r="L231" s="70"/>
      <c r="M231" s="71"/>
      <c r="N231" s="129">
        <v>0</v>
      </c>
      <c r="O231" s="247"/>
      <c r="P231" s="247"/>
      <c r="Q231" s="152" t="s">
        <v>247</v>
      </c>
      <c r="R231" s="152"/>
      <c r="S231" s="106">
        <f t="shared" si="11"/>
        <v>1367000</v>
      </c>
      <c r="T231" s="104" t="s">
        <v>235</v>
      </c>
      <c r="U231" s="105"/>
      <c r="V231" s="42"/>
      <c r="W231" s="43"/>
      <c r="X231" s="165"/>
      <c r="Y231" s="165"/>
      <c r="Z231" s="70"/>
      <c r="AA231" s="71"/>
      <c r="AB231" s="202">
        <v>1367000</v>
      </c>
      <c r="AC231" s="193"/>
    </row>
    <row r="232" spans="1:29" ht="12.95" customHeight="1">
      <c r="A232" s="146"/>
      <c r="B232" s="146"/>
      <c r="C232" s="145" t="s">
        <v>253</v>
      </c>
      <c r="D232" s="145"/>
      <c r="E232" s="111">
        <f t="shared" si="12"/>
        <v>0</v>
      </c>
      <c r="F232" s="100" t="s">
        <v>236</v>
      </c>
      <c r="G232" s="116"/>
      <c r="H232" s="116"/>
      <c r="I232" s="116"/>
      <c r="J232" s="116"/>
      <c r="K232" s="116"/>
      <c r="L232" s="116"/>
      <c r="M232" s="116"/>
      <c r="N232" s="171">
        <v>0</v>
      </c>
      <c r="O232" s="247"/>
      <c r="P232" s="247"/>
      <c r="Q232" s="145" t="s">
        <v>253</v>
      </c>
      <c r="R232" s="145"/>
      <c r="S232" s="243">
        <f>AB234</f>
        <v>59320000</v>
      </c>
      <c r="T232" s="100" t="s">
        <v>236</v>
      </c>
      <c r="U232" s="116"/>
      <c r="V232" s="116"/>
      <c r="W232" s="116"/>
      <c r="X232" s="116"/>
      <c r="Y232" s="116"/>
      <c r="Z232" s="116"/>
      <c r="AA232" s="116"/>
      <c r="AB232" s="201">
        <v>53583233</v>
      </c>
      <c r="AC232" s="193"/>
    </row>
    <row r="233" spans="1:29" ht="12.95" customHeight="1">
      <c r="A233" s="146"/>
      <c r="B233" s="146"/>
      <c r="C233" s="146"/>
      <c r="D233" s="146"/>
      <c r="E233" s="113">
        <f t="shared" si="12"/>
        <v>0</v>
      </c>
      <c r="F233" s="101" t="s">
        <v>237</v>
      </c>
      <c r="G233" s="109"/>
      <c r="H233" s="109"/>
      <c r="I233" s="109"/>
      <c r="J233" s="109"/>
      <c r="K233" s="109"/>
      <c r="L233" s="109"/>
      <c r="M233" s="109"/>
      <c r="N233" s="172">
        <v>0</v>
      </c>
      <c r="O233" s="247"/>
      <c r="P233" s="247"/>
      <c r="Q233" s="146"/>
      <c r="R233" s="146"/>
      <c r="S233" s="245"/>
      <c r="T233" s="101" t="s">
        <v>378</v>
      </c>
      <c r="U233" s="109"/>
      <c r="V233" s="109"/>
      <c r="W233" s="109"/>
      <c r="X233" s="109"/>
      <c r="Y233" s="109"/>
      <c r="Z233" s="109"/>
      <c r="AA233" s="109"/>
      <c r="AB233" s="201">
        <v>5736767</v>
      </c>
      <c r="AC233" s="193"/>
    </row>
    <row r="234" spans="1:29" ht="12.95" customHeight="1">
      <c r="A234" s="146"/>
      <c r="B234" s="146"/>
      <c r="C234" s="147"/>
      <c r="D234" s="147"/>
      <c r="E234" s="112"/>
      <c r="F234" s="108"/>
      <c r="G234" s="107"/>
      <c r="H234" s="51"/>
      <c r="I234" s="52"/>
      <c r="J234" s="57"/>
      <c r="K234" s="57"/>
      <c r="L234" s="55"/>
      <c r="M234" s="54"/>
      <c r="N234" s="97">
        <f>SUM(N232:N233)</f>
        <v>0</v>
      </c>
      <c r="O234" s="247"/>
      <c r="P234" s="247"/>
      <c r="Q234" s="147"/>
      <c r="R234" s="147"/>
      <c r="S234" s="244"/>
      <c r="T234" s="108"/>
      <c r="U234" s="107"/>
      <c r="V234" s="51"/>
      <c r="W234" s="52"/>
      <c r="X234" s="57"/>
      <c r="Y234" s="57"/>
      <c r="Z234" s="55"/>
      <c r="AA234" s="54"/>
      <c r="AB234" s="202">
        <v>59320000</v>
      </c>
      <c r="AC234" s="193"/>
    </row>
    <row r="235" spans="1:29" ht="12.95" customHeight="1">
      <c r="A235" s="146"/>
      <c r="B235" s="146"/>
      <c r="C235" s="145" t="s">
        <v>252</v>
      </c>
      <c r="D235" s="145"/>
      <c r="E235" s="111">
        <f t="shared" si="12"/>
        <v>0</v>
      </c>
      <c r="F235" s="100" t="s">
        <v>236</v>
      </c>
      <c r="G235" s="116"/>
      <c r="H235" s="116"/>
      <c r="I235" s="116"/>
      <c r="J235" s="116"/>
      <c r="K235" s="116"/>
      <c r="L235" s="116"/>
      <c r="M235" s="116"/>
      <c r="N235" s="171">
        <v>0</v>
      </c>
      <c r="O235" s="247"/>
      <c r="P235" s="247"/>
      <c r="Q235" s="145" t="s">
        <v>252</v>
      </c>
      <c r="R235" s="145"/>
      <c r="S235" s="243">
        <f>AB237</f>
        <v>62849000</v>
      </c>
      <c r="T235" s="100" t="s">
        <v>236</v>
      </c>
      <c r="U235" s="116"/>
      <c r="V235" s="116"/>
      <c r="W235" s="116"/>
      <c r="X235" s="116"/>
      <c r="Y235" s="116"/>
      <c r="Z235" s="116"/>
      <c r="AA235" s="116"/>
      <c r="AB235" s="201">
        <v>62272720</v>
      </c>
      <c r="AC235" s="193"/>
    </row>
    <row r="236" spans="1:29" ht="12.95" customHeight="1">
      <c r="A236" s="146"/>
      <c r="B236" s="146"/>
      <c r="C236" s="146"/>
      <c r="D236" s="146"/>
      <c r="E236" s="113">
        <f t="shared" si="12"/>
        <v>0</v>
      </c>
      <c r="F236" s="101" t="s">
        <v>237</v>
      </c>
      <c r="G236" s="109"/>
      <c r="H236" s="109"/>
      <c r="I236" s="109"/>
      <c r="J236" s="109"/>
      <c r="K236" s="109"/>
      <c r="L236" s="109"/>
      <c r="M236" s="109"/>
      <c r="N236" s="172">
        <v>0</v>
      </c>
      <c r="O236" s="247"/>
      <c r="P236" s="247"/>
      <c r="Q236" s="146"/>
      <c r="R236" s="146"/>
      <c r="S236" s="245"/>
      <c r="T236" s="101" t="s">
        <v>378</v>
      </c>
      <c r="U236" s="109"/>
      <c r="V236" s="109"/>
      <c r="W236" s="109"/>
      <c r="X236" s="109"/>
      <c r="Y236" s="109"/>
      <c r="Z236" s="109"/>
      <c r="AA236" s="109"/>
      <c r="AB236" s="201">
        <v>576280</v>
      </c>
      <c r="AC236" s="193"/>
    </row>
    <row r="237" spans="1:29" ht="12.95" customHeight="1">
      <c r="A237" s="146"/>
      <c r="B237" s="146"/>
      <c r="C237" s="147"/>
      <c r="D237" s="147"/>
      <c r="E237" s="112"/>
      <c r="F237" s="108"/>
      <c r="G237" s="107"/>
      <c r="H237" s="51"/>
      <c r="I237" s="52"/>
      <c r="J237" s="57"/>
      <c r="K237" s="57"/>
      <c r="L237" s="55"/>
      <c r="M237" s="54"/>
      <c r="N237" s="97">
        <v>0</v>
      </c>
      <c r="O237" s="247"/>
      <c r="P237" s="247"/>
      <c r="Q237" s="147"/>
      <c r="R237" s="147"/>
      <c r="S237" s="244"/>
      <c r="T237" s="108"/>
      <c r="U237" s="107"/>
      <c r="V237" s="51"/>
      <c r="W237" s="52"/>
      <c r="X237" s="57"/>
      <c r="Y237" s="57"/>
      <c r="Z237" s="55"/>
      <c r="AA237" s="54"/>
      <c r="AB237" s="202">
        <v>62849000</v>
      </c>
      <c r="AC237" s="193"/>
    </row>
    <row r="238" spans="1:29" ht="12.95" customHeight="1">
      <c r="A238" s="147"/>
      <c r="B238" s="147"/>
      <c r="C238" s="153" t="s">
        <v>16</v>
      </c>
      <c r="D238" s="152"/>
      <c r="E238" s="106">
        <f>N238</f>
        <v>30000000</v>
      </c>
      <c r="F238" s="105"/>
      <c r="G238" s="105"/>
      <c r="H238" s="42"/>
      <c r="I238" s="43"/>
      <c r="J238" s="165"/>
      <c r="K238" s="165"/>
      <c r="L238" s="70"/>
      <c r="M238" s="71"/>
      <c r="N238" s="129">
        <v>30000000</v>
      </c>
      <c r="O238" s="248"/>
      <c r="P238" s="248"/>
      <c r="Q238" s="153" t="s">
        <v>16</v>
      </c>
      <c r="R238" s="152"/>
      <c r="S238" s="106">
        <f>AB238</f>
        <v>40000000</v>
      </c>
      <c r="T238" s="105"/>
      <c r="U238" s="105"/>
      <c r="V238" s="42"/>
      <c r="W238" s="43"/>
      <c r="X238" s="165"/>
      <c r="Y238" s="165"/>
      <c r="Z238" s="70"/>
      <c r="AA238" s="71"/>
      <c r="AB238" s="202">
        <v>40000000</v>
      </c>
      <c r="AC238" s="193"/>
    </row>
    <row r="239" spans="1:29" ht="12.95" customHeight="1">
      <c r="A239" s="259" t="s">
        <v>201</v>
      </c>
      <c r="B239" s="259" t="s">
        <v>201</v>
      </c>
      <c r="C239" s="254" t="s">
        <v>201</v>
      </c>
      <c r="D239" s="259"/>
      <c r="E239" s="249">
        <f>N243</f>
        <v>152000000</v>
      </c>
      <c r="F239" s="26" t="s">
        <v>219</v>
      </c>
      <c r="G239" s="26"/>
      <c r="H239" s="58"/>
      <c r="I239" s="66"/>
      <c r="J239" s="63"/>
      <c r="K239" s="59"/>
      <c r="L239" s="68"/>
      <c r="M239" s="59" t="s">
        <v>74</v>
      </c>
      <c r="N239" s="126">
        <v>60000000</v>
      </c>
      <c r="O239" s="259" t="s">
        <v>201</v>
      </c>
      <c r="P239" s="259" t="s">
        <v>201</v>
      </c>
      <c r="Q239" s="254" t="s">
        <v>201</v>
      </c>
      <c r="R239" s="259"/>
      <c r="S239" s="249">
        <f>AB243</f>
        <v>78000000</v>
      </c>
      <c r="T239" s="26" t="s">
        <v>219</v>
      </c>
      <c r="U239" s="26"/>
      <c r="V239" s="58"/>
      <c r="W239" s="66"/>
      <c r="X239" s="63"/>
      <c r="Y239" s="59"/>
      <c r="Z239" s="68"/>
      <c r="AA239" s="59" t="s">
        <v>74</v>
      </c>
      <c r="AB239" s="204">
        <v>0</v>
      </c>
      <c r="AC239" s="193"/>
    </row>
    <row r="240" spans="1:29" ht="12.95" customHeight="1">
      <c r="A240" s="259"/>
      <c r="B240" s="259"/>
      <c r="C240" s="254"/>
      <c r="D240" s="259"/>
      <c r="E240" s="250"/>
      <c r="F240" s="30" t="s">
        <v>220</v>
      </c>
      <c r="G240" s="30"/>
      <c r="H240" s="46">
        <v>3000000</v>
      </c>
      <c r="I240" s="155"/>
      <c r="J240" s="48"/>
      <c r="K240" s="155" t="s">
        <v>2</v>
      </c>
      <c r="L240" s="65">
        <v>17</v>
      </c>
      <c r="M240" s="50" t="s">
        <v>74</v>
      </c>
      <c r="N240" s="96">
        <v>51000000</v>
      </c>
      <c r="O240" s="259"/>
      <c r="P240" s="259"/>
      <c r="Q240" s="254"/>
      <c r="R240" s="259"/>
      <c r="S240" s="250"/>
      <c r="T240" s="30" t="s">
        <v>220</v>
      </c>
      <c r="U240" s="30"/>
      <c r="V240" s="46">
        <v>3000000</v>
      </c>
      <c r="W240" s="155"/>
      <c r="X240" s="48"/>
      <c r="Y240" s="155" t="s">
        <v>2</v>
      </c>
      <c r="Z240" s="65">
        <v>17</v>
      </c>
      <c r="AA240" s="50" t="s">
        <v>74</v>
      </c>
      <c r="AB240" s="201">
        <v>51000000</v>
      </c>
      <c r="AC240" s="193"/>
    </row>
    <row r="241" spans="1:29" ht="12.95" customHeight="1">
      <c r="A241" s="259"/>
      <c r="B241" s="259"/>
      <c r="C241" s="254"/>
      <c r="D241" s="259"/>
      <c r="E241" s="250"/>
      <c r="F241" s="30" t="s">
        <v>221</v>
      </c>
      <c r="G241" s="30"/>
      <c r="H241" s="46">
        <v>1000000</v>
      </c>
      <c r="I241" s="155"/>
      <c r="J241" s="48"/>
      <c r="K241" s="155" t="s">
        <v>2</v>
      </c>
      <c r="L241" s="65">
        <v>17</v>
      </c>
      <c r="M241" s="50" t="s">
        <v>74</v>
      </c>
      <c r="N241" s="96">
        <v>17000000</v>
      </c>
      <c r="O241" s="259"/>
      <c r="P241" s="259"/>
      <c r="Q241" s="254"/>
      <c r="R241" s="259"/>
      <c r="S241" s="250"/>
      <c r="T241" s="30" t="s">
        <v>221</v>
      </c>
      <c r="U241" s="30"/>
      <c r="V241" s="46">
        <v>1000000</v>
      </c>
      <c r="W241" s="155"/>
      <c r="X241" s="48"/>
      <c r="Y241" s="155" t="s">
        <v>2</v>
      </c>
      <c r="Z241" s="65">
        <v>17</v>
      </c>
      <c r="AA241" s="50" t="s">
        <v>74</v>
      </c>
      <c r="AB241" s="201">
        <v>17000000</v>
      </c>
      <c r="AC241" s="193"/>
    </row>
    <row r="242" spans="1:29" ht="12.95" customHeight="1">
      <c r="A242" s="259"/>
      <c r="B242" s="259"/>
      <c r="C242" s="254"/>
      <c r="D242" s="259"/>
      <c r="E242" s="250"/>
      <c r="F242" s="30" t="s">
        <v>222</v>
      </c>
      <c r="G242" s="30"/>
      <c r="H242" s="46"/>
      <c r="I242" s="155"/>
      <c r="J242" s="48"/>
      <c r="K242" s="50"/>
      <c r="L242" s="80"/>
      <c r="M242" s="50" t="s">
        <v>74</v>
      </c>
      <c r="N242" s="96">
        <v>24000000</v>
      </c>
      <c r="O242" s="259"/>
      <c r="P242" s="259"/>
      <c r="Q242" s="254"/>
      <c r="R242" s="259"/>
      <c r="S242" s="250"/>
      <c r="T242" s="30" t="s">
        <v>222</v>
      </c>
      <c r="U242" s="30"/>
      <c r="V242" s="46"/>
      <c r="W242" s="155"/>
      <c r="X242" s="48"/>
      <c r="Y242" s="50"/>
      <c r="Z242" s="80"/>
      <c r="AA242" s="50"/>
      <c r="AB242" s="201">
        <v>10000000</v>
      </c>
      <c r="AC242" s="193"/>
    </row>
    <row r="243" spans="1:29" ht="12.95" customHeight="1">
      <c r="A243" s="259"/>
      <c r="B243" s="259"/>
      <c r="C243" s="254"/>
      <c r="D243" s="259"/>
      <c r="E243" s="250"/>
      <c r="F243" s="30"/>
      <c r="G243" s="30"/>
      <c r="H243" s="46"/>
      <c r="I243" s="155"/>
      <c r="J243" s="32"/>
      <c r="K243" s="32"/>
      <c r="L243" s="49" t="s">
        <v>75</v>
      </c>
      <c r="M243" s="50"/>
      <c r="N243" s="173">
        <v>152000000</v>
      </c>
      <c r="O243" s="259"/>
      <c r="P243" s="259"/>
      <c r="Q243" s="254"/>
      <c r="R243" s="259"/>
      <c r="S243" s="250"/>
      <c r="T243" s="30"/>
      <c r="U243" s="30"/>
      <c r="V243" s="46"/>
      <c r="W243" s="155"/>
      <c r="X243" s="32"/>
      <c r="Y243" s="32"/>
      <c r="Z243" s="49" t="s">
        <v>75</v>
      </c>
      <c r="AA243" s="50"/>
      <c r="AB243" s="209">
        <v>78000000</v>
      </c>
      <c r="AC243" s="193"/>
    </row>
    <row r="244" spans="1:29" ht="12.95" customHeight="1">
      <c r="A244" s="259" t="s">
        <v>223</v>
      </c>
      <c r="B244" s="259" t="s">
        <v>223</v>
      </c>
      <c r="C244" s="254" t="s">
        <v>223</v>
      </c>
      <c r="D244" s="259"/>
      <c r="E244" s="266">
        <f>N250</f>
        <v>904487797</v>
      </c>
      <c r="F244" s="25" t="s">
        <v>224</v>
      </c>
      <c r="G244" s="26"/>
      <c r="H244" s="58"/>
      <c r="I244" s="66"/>
      <c r="J244" s="28"/>
      <c r="K244" s="28"/>
      <c r="L244" s="28"/>
      <c r="M244" s="26"/>
      <c r="N244" s="126">
        <v>538863039</v>
      </c>
      <c r="O244" s="259" t="s">
        <v>223</v>
      </c>
      <c r="P244" s="259" t="s">
        <v>223</v>
      </c>
      <c r="Q244" s="254" t="s">
        <v>223</v>
      </c>
      <c r="R244" s="259"/>
      <c r="S244" s="266">
        <f>AB250</f>
        <v>926487797</v>
      </c>
      <c r="T244" s="25" t="s">
        <v>224</v>
      </c>
      <c r="U244" s="26"/>
      <c r="V244" s="58"/>
      <c r="W244" s="66"/>
      <c r="X244" s="28"/>
      <c r="Y244" s="28"/>
      <c r="Z244" s="28"/>
      <c r="AA244" s="26"/>
      <c r="AB244" s="201">
        <v>538863039</v>
      </c>
      <c r="AC244" s="193"/>
    </row>
    <row r="245" spans="1:29" ht="12.95" customHeight="1">
      <c r="A245" s="259"/>
      <c r="B245" s="259"/>
      <c r="C245" s="254"/>
      <c r="D245" s="259"/>
      <c r="E245" s="255"/>
      <c r="F245" s="29" t="s">
        <v>225</v>
      </c>
      <c r="G245" s="30"/>
      <c r="H245" s="46"/>
      <c r="I245" s="155"/>
      <c r="J245" s="32"/>
      <c r="K245" s="32"/>
      <c r="L245" s="32"/>
      <c r="M245" s="30"/>
      <c r="N245" s="96">
        <v>99535758</v>
      </c>
      <c r="O245" s="259"/>
      <c r="P245" s="259"/>
      <c r="Q245" s="254"/>
      <c r="R245" s="259"/>
      <c r="S245" s="255"/>
      <c r="T245" s="29" t="s">
        <v>225</v>
      </c>
      <c r="U245" s="30"/>
      <c r="V245" s="46"/>
      <c r="W245" s="155"/>
      <c r="X245" s="32"/>
      <c r="Y245" s="32"/>
      <c r="Z245" s="32"/>
      <c r="AA245" s="30"/>
      <c r="AB245" s="201">
        <v>99535758</v>
      </c>
      <c r="AC245" s="193"/>
    </row>
    <row r="246" spans="1:29" ht="12.95" customHeight="1">
      <c r="A246" s="259"/>
      <c r="B246" s="259"/>
      <c r="C246" s="254"/>
      <c r="D246" s="259"/>
      <c r="E246" s="255"/>
      <c r="F246" s="156" t="s">
        <v>226</v>
      </c>
      <c r="G246" s="30"/>
      <c r="H246" s="46"/>
      <c r="I246" s="155"/>
      <c r="J246" s="32"/>
      <c r="K246" s="32"/>
      <c r="L246" s="32"/>
      <c r="M246" s="30"/>
      <c r="N246" s="96">
        <v>130000000</v>
      </c>
      <c r="O246" s="259"/>
      <c r="P246" s="259"/>
      <c r="Q246" s="254"/>
      <c r="R246" s="259"/>
      <c r="S246" s="255"/>
      <c r="T246" s="156" t="s">
        <v>226</v>
      </c>
      <c r="U246" s="30"/>
      <c r="V246" s="46"/>
      <c r="W246" s="155"/>
      <c r="X246" s="32"/>
      <c r="Y246" s="32"/>
      <c r="Z246" s="32"/>
      <c r="AA246" s="30"/>
      <c r="AB246" s="201">
        <v>130000000</v>
      </c>
      <c r="AC246" s="193"/>
    </row>
    <row r="247" spans="1:29" ht="12.95" customHeight="1">
      <c r="A247" s="259"/>
      <c r="B247" s="259"/>
      <c r="C247" s="254"/>
      <c r="D247" s="259"/>
      <c r="E247" s="255"/>
      <c r="F247" s="29" t="s">
        <v>227</v>
      </c>
      <c r="G247" s="30"/>
      <c r="H247" s="46"/>
      <c r="I247" s="155"/>
      <c r="J247" s="32"/>
      <c r="K247" s="32"/>
      <c r="L247" s="32"/>
      <c r="M247" s="30"/>
      <c r="N247" s="96">
        <v>129000000</v>
      </c>
      <c r="O247" s="259"/>
      <c r="P247" s="259"/>
      <c r="Q247" s="254"/>
      <c r="R247" s="259"/>
      <c r="S247" s="255"/>
      <c r="T247" s="29" t="s">
        <v>227</v>
      </c>
      <c r="U247" s="30"/>
      <c r="V247" s="46"/>
      <c r="W247" s="155"/>
      <c r="X247" s="32"/>
      <c r="Y247" s="32"/>
      <c r="Z247" s="32"/>
      <c r="AA247" s="30"/>
      <c r="AB247" s="201">
        <v>151000000</v>
      </c>
      <c r="AC247" s="193"/>
    </row>
    <row r="248" spans="1:29" ht="12.95" customHeight="1">
      <c r="A248" s="259"/>
      <c r="B248" s="259"/>
      <c r="C248" s="254"/>
      <c r="D248" s="259"/>
      <c r="E248" s="255"/>
      <c r="F248" s="29" t="s">
        <v>228</v>
      </c>
      <c r="G248" s="30"/>
      <c r="H248" s="46"/>
      <c r="I248" s="155"/>
      <c r="J248" s="32"/>
      <c r="K248" s="32"/>
      <c r="L248" s="32"/>
      <c r="M248" s="30"/>
      <c r="N248" s="96">
        <v>6089000</v>
      </c>
      <c r="O248" s="259"/>
      <c r="P248" s="259"/>
      <c r="Q248" s="254"/>
      <c r="R248" s="259"/>
      <c r="S248" s="255"/>
      <c r="T248" s="29" t="s">
        <v>228</v>
      </c>
      <c r="U248" s="30"/>
      <c r="V248" s="46"/>
      <c r="W248" s="155"/>
      <c r="X248" s="32"/>
      <c r="Y248" s="32"/>
      <c r="Z248" s="32"/>
      <c r="AA248" s="30"/>
      <c r="AB248" s="201">
        <v>6089000</v>
      </c>
      <c r="AC248" s="193"/>
    </row>
    <row r="249" spans="1:29" ht="12.95" customHeight="1">
      <c r="A249" s="259"/>
      <c r="B249" s="259"/>
      <c r="C249" s="254"/>
      <c r="D249" s="259"/>
      <c r="E249" s="255"/>
      <c r="F249" s="29" t="s">
        <v>229</v>
      </c>
      <c r="G249" s="30"/>
      <c r="H249" s="46"/>
      <c r="I249" s="155"/>
      <c r="J249" s="32"/>
      <c r="K249" s="32"/>
      <c r="L249" s="32"/>
      <c r="M249" s="30"/>
      <c r="N249" s="96">
        <v>1000000</v>
      </c>
      <c r="O249" s="259"/>
      <c r="P249" s="259"/>
      <c r="Q249" s="254"/>
      <c r="R249" s="259"/>
      <c r="S249" s="255"/>
      <c r="T249" s="29" t="s">
        <v>229</v>
      </c>
      <c r="U249" s="30"/>
      <c r="V249" s="46"/>
      <c r="W249" s="155"/>
      <c r="X249" s="32"/>
      <c r="Y249" s="32"/>
      <c r="Z249" s="32"/>
      <c r="AA249" s="30"/>
      <c r="AB249" s="201">
        <v>1000000</v>
      </c>
      <c r="AC249" s="193"/>
    </row>
    <row r="250" spans="1:29" ht="12.95" customHeight="1">
      <c r="A250" s="259"/>
      <c r="B250" s="259"/>
      <c r="C250" s="254"/>
      <c r="D250" s="259"/>
      <c r="E250" s="255"/>
      <c r="F250" s="108"/>
      <c r="G250" s="107"/>
      <c r="H250" s="51"/>
      <c r="I250" s="52"/>
      <c r="J250" s="57"/>
      <c r="K250" s="57"/>
      <c r="L250" s="55" t="s">
        <v>75</v>
      </c>
      <c r="M250" s="54"/>
      <c r="N250" s="174">
        <v>904487797</v>
      </c>
      <c r="O250" s="259"/>
      <c r="P250" s="259"/>
      <c r="Q250" s="254"/>
      <c r="R250" s="259"/>
      <c r="S250" s="255"/>
      <c r="T250" s="108"/>
      <c r="U250" s="107"/>
      <c r="V250" s="51"/>
      <c r="W250" s="52"/>
      <c r="X250" s="57"/>
      <c r="Y250" s="57"/>
      <c r="Z250" s="55" t="s">
        <v>75</v>
      </c>
      <c r="AA250" s="54"/>
      <c r="AB250" s="209">
        <v>926487797</v>
      </c>
      <c r="AC250" s="193"/>
    </row>
    <row r="251" spans="1:29" ht="12.95" customHeight="1">
      <c r="A251" s="259" t="s">
        <v>311</v>
      </c>
      <c r="B251" s="259" t="s">
        <v>311</v>
      </c>
      <c r="C251" s="259" t="s">
        <v>311</v>
      </c>
      <c r="D251" s="259"/>
      <c r="E251" s="266">
        <f>N254</f>
        <v>0</v>
      </c>
      <c r="F251" s="25" t="s">
        <v>312</v>
      </c>
      <c r="G251" s="26"/>
      <c r="H251" s="58"/>
      <c r="I251" s="66"/>
      <c r="J251" s="28"/>
      <c r="K251" s="28"/>
      <c r="L251" s="28"/>
      <c r="M251" s="26"/>
      <c r="N251" s="126">
        <v>0</v>
      </c>
      <c r="O251" s="259" t="s">
        <v>311</v>
      </c>
      <c r="P251" s="259" t="s">
        <v>311</v>
      </c>
      <c r="Q251" s="259" t="s">
        <v>311</v>
      </c>
      <c r="R251" s="259"/>
      <c r="S251" s="266">
        <f>AB254</f>
        <v>300000000</v>
      </c>
      <c r="T251" s="25" t="s">
        <v>312</v>
      </c>
      <c r="U251" s="26"/>
      <c r="V251" s="58"/>
      <c r="W251" s="66"/>
      <c r="X251" s="28"/>
      <c r="Y251" s="28"/>
      <c r="Z251" s="28"/>
      <c r="AA251" s="26"/>
      <c r="AB251" s="201">
        <v>300000000</v>
      </c>
      <c r="AC251" s="193"/>
    </row>
    <row r="252" spans="1:29" ht="12.95" customHeight="1">
      <c r="A252" s="259"/>
      <c r="B252" s="259"/>
      <c r="C252" s="259"/>
      <c r="D252" s="259"/>
      <c r="E252" s="255"/>
      <c r="F252" s="29"/>
      <c r="G252" s="30"/>
      <c r="H252" s="46"/>
      <c r="I252" s="155"/>
      <c r="J252" s="32"/>
      <c r="K252" s="32"/>
      <c r="L252" s="32"/>
      <c r="M252" s="30"/>
      <c r="N252" s="96"/>
      <c r="O252" s="259"/>
      <c r="P252" s="259"/>
      <c r="Q252" s="259"/>
      <c r="R252" s="259"/>
      <c r="S252" s="255"/>
      <c r="T252" s="29"/>
      <c r="U252" s="30"/>
      <c r="V252" s="46"/>
      <c r="W252" s="155"/>
      <c r="X252" s="32"/>
      <c r="Y252" s="32"/>
      <c r="Z252" s="32"/>
      <c r="AA252" s="30"/>
      <c r="AB252" s="201">
        <v>0</v>
      </c>
      <c r="AC252" s="193"/>
    </row>
    <row r="253" spans="1:29" ht="12.95" customHeight="1">
      <c r="A253" s="259"/>
      <c r="B253" s="259"/>
      <c r="C253" s="259"/>
      <c r="D253" s="259"/>
      <c r="E253" s="255"/>
      <c r="F253" s="29"/>
      <c r="G253" s="30"/>
      <c r="H253" s="46"/>
      <c r="I253" s="155"/>
      <c r="J253" s="32"/>
      <c r="K253" s="32"/>
      <c r="L253" s="32"/>
      <c r="M253" s="30"/>
      <c r="N253" s="96"/>
      <c r="O253" s="259"/>
      <c r="P253" s="259"/>
      <c r="Q253" s="259"/>
      <c r="R253" s="259"/>
      <c r="S253" s="255"/>
      <c r="T253" s="29"/>
      <c r="U253" s="30"/>
      <c r="V253" s="46"/>
      <c r="W253" s="155"/>
      <c r="X253" s="32"/>
      <c r="Y253" s="32"/>
      <c r="Z253" s="32"/>
      <c r="AA253" s="30"/>
      <c r="AB253" s="201">
        <v>0</v>
      </c>
      <c r="AC253" s="193"/>
    </row>
    <row r="254" spans="1:29" ht="12.95" customHeight="1">
      <c r="A254" s="259"/>
      <c r="B254" s="259"/>
      <c r="C254" s="259"/>
      <c r="D254" s="259"/>
      <c r="E254" s="255"/>
      <c r="F254" s="108"/>
      <c r="G254" s="107"/>
      <c r="H254" s="51"/>
      <c r="I254" s="52"/>
      <c r="J254" s="57"/>
      <c r="K254" s="57"/>
      <c r="L254" s="55" t="s">
        <v>75</v>
      </c>
      <c r="M254" s="54"/>
      <c r="N254" s="174">
        <v>0</v>
      </c>
      <c r="O254" s="259"/>
      <c r="P254" s="259"/>
      <c r="Q254" s="259"/>
      <c r="R254" s="259"/>
      <c r="S254" s="255"/>
      <c r="T254" s="108"/>
      <c r="U254" s="107"/>
      <c r="V254" s="51"/>
      <c r="W254" s="52"/>
      <c r="X254" s="57"/>
      <c r="Y254" s="57"/>
      <c r="Z254" s="55" t="s">
        <v>75</v>
      </c>
      <c r="AA254" s="54"/>
      <c r="AB254" s="209">
        <v>300000000</v>
      </c>
      <c r="AC254" s="193"/>
    </row>
    <row r="255" spans="1:29" ht="12.95" customHeight="1">
      <c r="A255" s="154" t="s">
        <v>58</v>
      </c>
      <c r="B255" s="154" t="s">
        <v>58</v>
      </c>
      <c r="C255" s="152" t="s">
        <v>58</v>
      </c>
      <c r="D255" s="154"/>
      <c r="E255" s="106">
        <f>N255</f>
        <v>300000</v>
      </c>
      <c r="F255" s="107"/>
      <c r="G255" s="107"/>
      <c r="H255" s="51"/>
      <c r="I255" s="52"/>
      <c r="J255" s="57"/>
      <c r="K255" s="57"/>
      <c r="L255" s="55" t="s">
        <v>75</v>
      </c>
      <c r="M255" s="54"/>
      <c r="N255" s="174">
        <v>300000</v>
      </c>
      <c r="O255" s="154" t="s">
        <v>58</v>
      </c>
      <c r="P255" s="154" t="s">
        <v>58</v>
      </c>
      <c r="Q255" s="152" t="s">
        <v>58</v>
      </c>
      <c r="R255" s="154"/>
      <c r="S255" s="106">
        <f>AB255</f>
        <v>300000</v>
      </c>
      <c r="T255" s="107"/>
      <c r="U255" s="107"/>
      <c r="V255" s="51"/>
      <c r="W255" s="52"/>
      <c r="X255" s="57"/>
      <c r="Y255" s="57"/>
      <c r="Z255" s="55" t="s">
        <v>75</v>
      </c>
      <c r="AA255" s="54"/>
      <c r="AB255" s="209">
        <v>300000</v>
      </c>
      <c r="AC255" s="193"/>
    </row>
    <row r="256" spans="1:29" ht="12.95" customHeight="1">
      <c r="A256" s="40" t="s">
        <v>230</v>
      </c>
      <c r="B256" s="40" t="s">
        <v>230</v>
      </c>
      <c r="C256" s="152" t="s">
        <v>230</v>
      </c>
      <c r="D256" s="152"/>
      <c r="E256" s="106">
        <f>N256</f>
        <v>20000000</v>
      </c>
      <c r="F256" s="107"/>
      <c r="G256" s="107"/>
      <c r="H256" s="51"/>
      <c r="I256" s="52"/>
      <c r="J256" s="57"/>
      <c r="K256" s="57"/>
      <c r="L256" s="55" t="s">
        <v>75</v>
      </c>
      <c r="M256" s="54"/>
      <c r="N256" s="174">
        <v>20000000</v>
      </c>
      <c r="O256" s="40" t="s">
        <v>230</v>
      </c>
      <c r="P256" s="40" t="s">
        <v>230</v>
      </c>
      <c r="Q256" s="152" t="s">
        <v>230</v>
      </c>
      <c r="R256" s="152"/>
      <c r="S256" s="106">
        <f>AB256</f>
        <v>20000000</v>
      </c>
      <c r="T256" s="107"/>
      <c r="U256" s="107"/>
      <c r="V256" s="51"/>
      <c r="W256" s="52"/>
      <c r="X256" s="57"/>
      <c r="Y256" s="57"/>
      <c r="Z256" s="55" t="s">
        <v>75</v>
      </c>
      <c r="AA256" s="54"/>
      <c r="AB256" s="209">
        <v>20000000</v>
      </c>
      <c r="AC256" s="193"/>
    </row>
    <row r="257" spans="1:29" ht="12.95" customHeight="1">
      <c r="A257" s="76" t="s">
        <v>231</v>
      </c>
      <c r="B257" s="76" t="s">
        <v>231</v>
      </c>
      <c r="C257" s="153"/>
      <c r="D257" s="152"/>
      <c r="E257" s="106">
        <f>E258+E259</f>
        <v>10000000</v>
      </c>
      <c r="F257" s="107"/>
      <c r="G257" s="107"/>
      <c r="H257" s="51"/>
      <c r="I257" s="52"/>
      <c r="J257" s="57"/>
      <c r="K257" s="57"/>
      <c r="L257" s="55"/>
      <c r="M257" s="54"/>
      <c r="N257" s="174">
        <v>10000000</v>
      </c>
      <c r="O257" s="76" t="s">
        <v>231</v>
      </c>
      <c r="P257" s="76" t="s">
        <v>231</v>
      </c>
      <c r="Q257" s="153"/>
      <c r="R257" s="152"/>
      <c r="S257" s="106">
        <f>S258+S259</f>
        <v>10000000</v>
      </c>
      <c r="T257" s="107"/>
      <c r="U257" s="107"/>
      <c r="V257" s="51"/>
      <c r="W257" s="52"/>
      <c r="X257" s="57"/>
      <c r="Y257" s="57"/>
      <c r="Z257" s="55"/>
      <c r="AA257" s="54"/>
      <c r="AB257" s="209">
        <v>10000000</v>
      </c>
      <c r="AC257" s="193"/>
    </row>
    <row r="258" spans="1:29" ht="12.95" customHeight="1">
      <c r="A258" s="81"/>
      <c r="B258" s="81"/>
      <c r="C258" s="153" t="s">
        <v>232</v>
      </c>
      <c r="D258" s="152"/>
      <c r="E258" s="106">
        <f>N258</f>
        <v>10000000</v>
      </c>
      <c r="F258" s="107"/>
      <c r="G258" s="107"/>
      <c r="H258" s="51"/>
      <c r="I258" s="52"/>
      <c r="J258" s="57"/>
      <c r="K258" s="57"/>
      <c r="L258" s="55" t="s">
        <v>75</v>
      </c>
      <c r="M258" s="54"/>
      <c r="N258" s="168">
        <v>10000000</v>
      </c>
      <c r="O258" s="81"/>
      <c r="P258" s="81"/>
      <c r="Q258" s="153" t="s">
        <v>232</v>
      </c>
      <c r="R258" s="152"/>
      <c r="S258" s="106">
        <f>AB258</f>
        <v>9000000</v>
      </c>
      <c r="T258" s="107"/>
      <c r="U258" s="107"/>
      <c r="V258" s="51"/>
      <c r="W258" s="52"/>
      <c r="X258" s="57"/>
      <c r="Y258" s="57"/>
      <c r="Z258" s="55" t="s">
        <v>75</v>
      </c>
      <c r="AA258" s="54"/>
      <c r="AB258" s="200">
        <v>9000000</v>
      </c>
      <c r="AC258" s="193"/>
    </row>
    <row r="259" spans="1:29" ht="12.95" customHeight="1">
      <c r="A259" s="82"/>
      <c r="B259" s="82"/>
      <c r="C259" s="153" t="s">
        <v>233</v>
      </c>
      <c r="D259" s="152"/>
      <c r="E259" s="106">
        <f>N259</f>
        <v>0</v>
      </c>
      <c r="F259" s="107"/>
      <c r="G259" s="107"/>
      <c r="H259" s="51"/>
      <c r="I259" s="52"/>
      <c r="J259" s="57"/>
      <c r="K259" s="57"/>
      <c r="L259" s="55" t="s">
        <v>75</v>
      </c>
      <c r="M259" s="54"/>
      <c r="N259" s="168">
        <v>0</v>
      </c>
      <c r="O259" s="82"/>
      <c r="P259" s="82"/>
      <c r="Q259" s="153" t="s">
        <v>233</v>
      </c>
      <c r="R259" s="152"/>
      <c r="S259" s="106">
        <f>AB259</f>
        <v>1000000</v>
      </c>
      <c r="T259" s="107"/>
      <c r="U259" s="107"/>
      <c r="V259" s="51"/>
      <c r="W259" s="52"/>
      <c r="X259" s="57"/>
      <c r="Y259" s="57"/>
      <c r="Z259" s="55" t="s">
        <v>75</v>
      </c>
      <c r="AA259" s="54"/>
      <c r="AB259" s="200">
        <v>1000000</v>
      </c>
      <c r="AC259" s="193"/>
    </row>
    <row r="264" spans="1:29">
      <c r="F264" s="117"/>
      <c r="G264" s="83"/>
      <c r="H264" s="117"/>
      <c r="I264" s="117"/>
      <c r="J264" s="103"/>
      <c r="K264" s="117"/>
      <c r="L264" s="117"/>
      <c r="M264" s="117"/>
      <c r="N264" s="83"/>
      <c r="T264" s="117"/>
      <c r="U264" s="83"/>
      <c r="V264" s="117"/>
      <c r="W264" s="117"/>
      <c r="X264" s="103"/>
      <c r="Y264" s="117"/>
      <c r="Z264" s="117"/>
      <c r="AA264" s="117"/>
      <c r="AB264" s="210"/>
    </row>
    <row r="265" spans="1:29">
      <c r="F265" s="117"/>
      <c r="G265" s="83"/>
      <c r="H265" s="117"/>
      <c r="I265" s="117"/>
      <c r="J265" s="103"/>
      <c r="K265" s="117"/>
      <c r="L265" s="117"/>
      <c r="M265" s="117"/>
      <c r="N265" s="83"/>
      <c r="T265" s="117"/>
      <c r="U265" s="83"/>
      <c r="V265" s="117"/>
      <c r="W265" s="117"/>
      <c r="X265" s="103"/>
      <c r="Y265" s="117"/>
      <c r="Z265" s="117"/>
      <c r="AA265" s="117"/>
      <c r="AB265" s="210"/>
    </row>
    <row r="266" spans="1:29">
      <c r="F266" s="117"/>
      <c r="G266" s="83"/>
      <c r="H266" s="117"/>
      <c r="I266" s="117"/>
      <c r="J266" s="103"/>
      <c r="K266" s="117"/>
      <c r="L266" s="117"/>
      <c r="M266" s="117"/>
      <c r="N266" s="83"/>
      <c r="T266" s="117"/>
      <c r="U266" s="83"/>
      <c r="V266" s="117"/>
      <c r="W266" s="117"/>
      <c r="X266" s="103"/>
      <c r="Y266" s="117"/>
      <c r="Z266" s="117"/>
      <c r="AA266" s="117"/>
      <c r="AB266" s="210"/>
    </row>
    <row r="267" spans="1:29">
      <c r="F267" s="117"/>
      <c r="G267" s="83"/>
      <c r="H267" s="117"/>
      <c r="I267" s="117"/>
      <c r="J267" s="103"/>
      <c r="K267" s="117"/>
      <c r="L267" s="117"/>
      <c r="M267" s="117"/>
      <c r="N267" s="83"/>
      <c r="T267" s="117"/>
      <c r="U267" s="83"/>
      <c r="V267" s="117"/>
      <c r="W267" s="117"/>
      <c r="X267" s="103"/>
      <c r="Y267" s="117"/>
      <c r="Z267" s="117"/>
      <c r="AA267" s="117"/>
      <c r="AB267" s="210"/>
    </row>
  </sheetData>
  <mergeCells count="204">
    <mergeCell ref="O251:O254"/>
    <mergeCell ref="P251:P254"/>
    <mergeCell ref="Q251:Q254"/>
    <mergeCell ref="R251:R254"/>
    <mergeCell ref="S251:S254"/>
    <mergeCell ref="O244:O250"/>
    <mergeCell ref="P244:P250"/>
    <mergeCell ref="Q244:Q250"/>
    <mergeCell ref="R244:R250"/>
    <mergeCell ref="S244:S250"/>
    <mergeCell ref="O239:O243"/>
    <mergeCell ref="P239:P243"/>
    <mergeCell ref="Q239:Q243"/>
    <mergeCell ref="R239:R243"/>
    <mergeCell ref="S239:S243"/>
    <mergeCell ref="Q184:Q189"/>
    <mergeCell ref="S184:S189"/>
    <mergeCell ref="Q190:Q195"/>
    <mergeCell ref="Q196:Q212"/>
    <mergeCell ref="S216:S218"/>
    <mergeCell ref="T174:X174"/>
    <mergeCell ref="S175:S179"/>
    <mergeCell ref="Q181:Q183"/>
    <mergeCell ref="S181:S183"/>
    <mergeCell ref="Q153:Q158"/>
    <mergeCell ref="S153:S158"/>
    <mergeCell ref="Q159:Q166"/>
    <mergeCell ref="S159:S166"/>
    <mergeCell ref="Q167:Q173"/>
    <mergeCell ref="S168:S169"/>
    <mergeCell ref="S170:S171"/>
    <mergeCell ref="S172:S173"/>
    <mergeCell ref="O106:O120"/>
    <mergeCell ref="P107:P120"/>
    <mergeCell ref="Q107:Q108"/>
    <mergeCell ref="R107:R108"/>
    <mergeCell ref="S107:S108"/>
    <mergeCell ref="Q109:Q112"/>
    <mergeCell ref="R109:R112"/>
    <mergeCell ref="S109:S112"/>
    <mergeCell ref="Q113:Q120"/>
    <mergeCell ref="R113:R120"/>
    <mergeCell ref="S113:S120"/>
    <mergeCell ref="X13:Z13"/>
    <mergeCell ref="X14:Z14"/>
    <mergeCell ref="X15:Z15"/>
    <mergeCell ref="X16:Z16"/>
    <mergeCell ref="Q18:Q30"/>
    <mergeCell ref="R18:R30"/>
    <mergeCell ref="S18:S30"/>
    <mergeCell ref="V28:Z28"/>
    <mergeCell ref="S84:S98"/>
    <mergeCell ref="S57:S59"/>
    <mergeCell ref="Q60:Q79"/>
    <mergeCell ref="R60:R79"/>
    <mergeCell ref="S60:S79"/>
    <mergeCell ref="Q80:Q83"/>
    <mergeCell ref="R80:R83"/>
    <mergeCell ref="S80:S83"/>
    <mergeCell ref="O3:R3"/>
    <mergeCell ref="O5:O104"/>
    <mergeCell ref="P6:P30"/>
    <mergeCell ref="Q6:Q10"/>
    <mergeCell ref="R6:R10"/>
    <mergeCell ref="P32:P55"/>
    <mergeCell ref="Q32:Q36"/>
    <mergeCell ref="R32:R36"/>
    <mergeCell ref="P57:P104"/>
    <mergeCell ref="Q57:Q59"/>
    <mergeCell ref="R57:R59"/>
    <mergeCell ref="Q84:Q98"/>
    <mergeCell ref="R84:R98"/>
    <mergeCell ref="Q37:Q38"/>
    <mergeCell ref="R37:R38"/>
    <mergeCell ref="Q39:Q55"/>
    <mergeCell ref="R39:R55"/>
    <mergeCell ref="Q99:Q101"/>
    <mergeCell ref="R99:R101"/>
    <mergeCell ref="Q102:Q104"/>
    <mergeCell ref="R102:R104"/>
    <mergeCell ref="D113:D120"/>
    <mergeCell ref="H28:L28"/>
    <mergeCell ref="E125:E131"/>
    <mergeCell ref="E132:E138"/>
    <mergeCell ref="E139:E145"/>
    <mergeCell ref="E146:E152"/>
    <mergeCell ref="E184:E189"/>
    <mergeCell ref="E175:E179"/>
    <mergeCell ref="S6:S10"/>
    <mergeCell ref="Q11:Q12"/>
    <mergeCell ref="R11:R12"/>
    <mergeCell ref="S11:S12"/>
    <mergeCell ref="Q13:Q17"/>
    <mergeCell ref="R13:R17"/>
    <mergeCell ref="S13:S17"/>
    <mergeCell ref="S32:S36"/>
    <mergeCell ref="S37:S38"/>
    <mergeCell ref="S39:S55"/>
    <mergeCell ref="S99:S101"/>
    <mergeCell ref="S102:S104"/>
    <mergeCell ref="Q123:Q152"/>
    <mergeCell ref="S125:S131"/>
    <mergeCell ref="S132:S138"/>
    <mergeCell ref="S139:S145"/>
    <mergeCell ref="E107:E108"/>
    <mergeCell ref="D107:D108"/>
    <mergeCell ref="D109:D112"/>
    <mergeCell ref="J16:L16"/>
    <mergeCell ref="E39:E55"/>
    <mergeCell ref="E80:E83"/>
    <mergeCell ref="E84:E98"/>
    <mergeCell ref="E13:E17"/>
    <mergeCell ref="E18:E30"/>
    <mergeCell ref="E32:E36"/>
    <mergeCell ref="E37:E38"/>
    <mergeCell ref="J14:L14"/>
    <mergeCell ref="J15:L15"/>
    <mergeCell ref="J13:L13"/>
    <mergeCell ref="E57:E59"/>
    <mergeCell ref="E60:E79"/>
    <mergeCell ref="E109:E112"/>
    <mergeCell ref="A106:A120"/>
    <mergeCell ref="B107:B120"/>
    <mergeCell ref="E102:E104"/>
    <mergeCell ref="D60:D79"/>
    <mergeCell ref="A239:A243"/>
    <mergeCell ref="B239:B243"/>
    <mergeCell ref="E181:E183"/>
    <mergeCell ref="C107:C108"/>
    <mergeCell ref="C109:C112"/>
    <mergeCell ref="E168:E169"/>
    <mergeCell ref="E113:E120"/>
    <mergeCell ref="E172:E173"/>
    <mergeCell ref="E153:E158"/>
    <mergeCell ref="E159:E166"/>
    <mergeCell ref="C113:C120"/>
    <mergeCell ref="E170:E171"/>
    <mergeCell ref="E99:E101"/>
    <mergeCell ref="C181:C183"/>
    <mergeCell ref="C184:C189"/>
    <mergeCell ref="C190:C195"/>
    <mergeCell ref="C196:C212"/>
    <mergeCell ref="C123:C152"/>
    <mergeCell ref="C159:C166"/>
    <mergeCell ref="C153:C158"/>
    <mergeCell ref="C251:C254"/>
    <mergeCell ref="A251:A254"/>
    <mergeCell ref="B251:B254"/>
    <mergeCell ref="C239:C243"/>
    <mergeCell ref="E251:E254"/>
    <mergeCell ref="E239:E243"/>
    <mergeCell ref="D239:D243"/>
    <mergeCell ref="D251:D254"/>
    <mergeCell ref="A244:A250"/>
    <mergeCell ref="B244:B250"/>
    <mergeCell ref="C244:C250"/>
    <mergeCell ref="D244:D250"/>
    <mergeCell ref="E244:E250"/>
    <mergeCell ref="A3:D3"/>
    <mergeCell ref="A5:A104"/>
    <mergeCell ref="B32:B55"/>
    <mergeCell ref="B57:B104"/>
    <mergeCell ref="C6:C10"/>
    <mergeCell ref="D6:D10"/>
    <mergeCell ref="D13:D17"/>
    <mergeCell ref="D18:D30"/>
    <mergeCell ref="C13:C17"/>
    <mergeCell ref="D80:D83"/>
    <mergeCell ref="D84:D98"/>
    <mergeCell ref="C102:C104"/>
    <mergeCell ref="C99:C101"/>
    <mergeCell ref="C80:C83"/>
    <mergeCell ref="D102:D104"/>
    <mergeCell ref="D57:D59"/>
    <mergeCell ref="B6:B30"/>
    <mergeCell ref="D11:D12"/>
    <mergeCell ref="E6:E10"/>
    <mergeCell ref="D99:D101"/>
    <mergeCell ref="C18:C30"/>
    <mergeCell ref="C60:C79"/>
    <mergeCell ref="C57:C59"/>
    <mergeCell ref="C39:C55"/>
    <mergeCell ref="C37:C38"/>
    <mergeCell ref="C32:C36"/>
    <mergeCell ref="D32:D36"/>
    <mergeCell ref="D37:D38"/>
    <mergeCell ref="D39:D55"/>
    <mergeCell ref="C11:C12"/>
    <mergeCell ref="C84:C98"/>
    <mergeCell ref="E11:E12"/>
    <mergeCell ref="C167:C173"/>
    <mergeCell ref="C174:C180"/>
    <mergeCell ref="S123:S124"/>
    <mergeCell ref="S190:S195"/>
    <mergeCell ref="S196:S212"/>
    <mergeCell ref="S221:S223"/>
    <mergeCell ref="S232:S234"/>
    <mergeCell ref="S235:S237"/>
    <mergeCell ref="O121:O238"/>
    <mergeCell ref="P122:P238"/>
    <mergeCell ref="F174:J174"/>
    <mergeCell ref="E216:E218"/>
    <mergeCell ref="S146:S152"/>
    <mergeCell ref="Q174:Q180"/>
  </mergeCells>
  <phoneticPr fontId="2" type="noConversion"/>
  <printOptions horizontalCentered="1"/>
  <pageMargins left="0" right="0" top="0.27559055118110237" bottom="0.27559055118110237" header="0.15748031496062992" footer="0.19685039370078741"/>
  <pageSetup paperSize="9" scale="60" fitToHeight="0" orientation="landscape" r:id="rId1"/>
  <ignoredErrors>
    <ignoredError sqref="E257" formula="1"/>
    <ignoredError sqref="N234 N112 E153 E159 E184 N195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4</vt:i4>
      </vt:variant>
    </vt:vector>
  </HeadingPairs>
  <TitlesOfParts>
    <vt:vector size="7" baseType="lpstr">
      <vt:lpstr>2017 추경예산서</vt:lpstr>
      <vt:lpstr>세입</vt:lpstr>
      <vt:lpstr>세출</vt:lpstr>
      <vt:lpstr>'2017 추경예산서'!Print_Area</vt:lpstr>
      <vt:lpstr>세입!Print_Area</vt:lpstr>
      <vt:lpstr>세출!Print_Area</vt:lpstr>
      <vt:lpstr>세출!Print_Titles</vt:lpstr>
    </vt:vector>
  </TitlesOfParts>
  <Company>사무국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혜진</dc:creator>
  <cp:lastModifiedBy>위온</cp:lastModifiedBy>
  <cp:lastPrinted>2017-07-20T08:05:05Z</cp:lastPrinted>
  <dcterms:created xsi:type="dcterms:W3CDTF">2011-01-18T06:46:21Z</dcterms:created>
  <dcterms:modified xsi:type="dcterms:W3CDTF">2017-07-31T01:07:20Z</dcterms:modified>
</cp:coreProperties>
</file>